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バランス型魔法セット" sheetId="1" r:id="rId4"/>
    <sheet state="visible" name="バランス型オートアタックセット" sheetId="2" r:id="rId5"/>
    <sheet state="visible" name="バランス型WS装備セット" sheetId="3" r:id="rId6"/>
  </sheets>
  <definedNames/>
  <calcPr/>
  <extLst>
    <ext uri="GoogleSheetsCustomDataVersion2">
      <go:sheetsCustomData xmlns:go="http://customooxmlschemas.google.com/" r:id="rId7" roundtripDataChecksum="lMbjI0UUrMnzwkBbVi08dKQuUXtOFCy+Ogy9uJzMEPM="/>
    </ext>
  </extLst>
</workbook>
</file>

<file path=xl/sharedStrings.xml><?xml version="1.0" encoding="utf-8"?>
<sst xmlns="http://schemas.openxmlformats.org/spreadsheetml/2006/main" count="878" uniqueCount="206">
  <si>
    <t>ステータス</t>
  </si>
  <si>
    <t>サポ</t>
  </si>
  <si>
    <t>ヒューム</t>
  </si>
  <si>
    <t>青魔道士ML21</t>
  </si>
  <si>
    <t>戦士53</t>
  </si>
  <si>
    <t>モンク53</t>
  </si>
  <si>
    <t>白魔道士53</t>
  </si>
  <si>
    <t>黒魔道士53</t>
  </si>
  <si>
    <t>赤魔道士53</t>
  </si>
  <si>
    <t>シーフ53</t>
  </si>
  <si>
    <t>ナイト53</t>
  </si>
  <si>
    <t>暗黒騎士53</t>
  </si>
  <si>
    <t>獣使い53</t>
  </si>
  <si>
    <t>吟遊詩人53</t>
  </si>
  <si>
    <t>狩人53</t>
  </si>
  <si>
    <t>侍53</t>
  </si>
  <si>
    <t>忍者53</t>
  </si>
  <si>
    <t>竜騎士53</t>
  </si>
  <si>
    <t>召喚士53</t>
  </si>
  <si>
    <t>コルセア53</t>
  </si>
  <si>
    <t>からくり士0</t>
  </si>
  <si>
    <t>踊子53</t>
  </si>
  <si>
    <t>学者53</t>
  </si>
  <si>
    <t>風水士53</t>
  </si>
  <si>
    <t>魔導剣士</t>
  </si>
  <si>
    <t>戦闘スキル</t>
  </si>
  <si>
    <t>魔法スキル</t>
  </si>
  <si>
    <t>HP</t>
  </si>
  <si>
    <t>片手剣</t>
  </si>
  <si>
    <t>青魔法</t>
  </si>
  <si>
    <t>MP</t>
  </si>
  <si>
    <t>片手棍</t>
  </si>
  <si>
    <t>STR</t>
  </si>
  <si>
    <t>回避</t>
  </si>
  <si>
    <t>DEX</t>
  </si>
  <si>
    <t>受け流し</t>
  </si>
  <si>
    <t>VIT</t>
  </si>
  <si>
    <t>AGI</t>
  </si>
  <si>
    <t>INT</t>
  </si>
  <si>
    <t>MND</t>
  </si>
  <si>
    <t>CHR</t>
  </si>
  <si>
    <t>二刀流+</t>
  </si>
  <si>
    <t>DA</t>
  </si>
  <si>
    <t>TA</t>
  </si>
  <si>
    <t>魔法名</t>
  </si>
  <si>
    <t>BP</t>
  </si>
  <si>
    <t>追加特性</t>
  </si>
  <si>
    <t>特性値</t>
  </si>
  <si>
    <t>エンバームアース</t>
  </si>
  <si>
    <t>物理攻撃力アップ</t>
  </si>
  <si>
    <t>バトルダンス</t>
  </si>
  <si>
    <t>アッパーカット</t>
  </si>
  <si>
    <t>テネブラルクラッシュ</t>
  </si>
  <si>
    <t>魔法命中率アップ</t>
  </si>
  <si>
    <t>サブダックション</t>
  </si>
  <si>
    <t>魔法攻撃力アップ</t>
  </si>
  <si>
    <t>スペクタルフロー</t>
  </si>
  <si>
    <t>夢想花</t>
  </si>
  <si>
    <t>マジックハンマー</t>
  </si>
  <si>
    <t>サウンドブラスト</t>
  </si>
  <si>
    <t>メメントモーリ</t>
  </si>
  <si>
    <t>モルトプルメイジ</t>
  </si>
  <si>
    <t>二刀流</t>
  </si>
  <si>
    <t>デルタスラスト</t>
  </si>
  <si>
    <t>偃月刃</t>
  </si>
  <si>
    <t>ブレーズバウンド</t>
  </si>
  <si>
    <t>四連突</t>
  </si>
  <si>
    <t>ファンタッド</t>
  </si>
  <si>
    <t>ストアTP</t>
  </si>
  <si>
    <t>サドンランジ</t>
  </si>
  <si>
    <t>エラチックフラッター</t>
  </si>
  <si>
    <t>ファストキャスト</t>
  </si>
  <si>
    <t>マジックフルーツ</t>
  </si>
  <si>
    <t>レジストスリープ</t>
  </si>
  <si>
    <t>オカルテーション</t>
  </si>
  <si>
    <t>物理回避率アップ</t>
  </si>
  <si>
    <t>特性ランク</t>
  </si>
  <si>
    <t>増加量</t>
  </si>
  <si>
    <t>サポートジョブ</t>
  </si>
  <si>
    <t>シーフ</t>
  </si>
  <si>
    <t>トレジャーハンターII</t>
  </si>
  <si>
    <t>アイテム名</t>
  </si>
  <si>
    <t>防</t>
  </si>
  <si>
    <t>命中</t>
  </si>
  <si>
    <t>攻撃</t>
  </si>
  <si>
    <t>飛命</t>
  </si>
  <si>
    <t>飛攻</t>
  </si>
  <si>
    <t>魔命</t>
  </si>
  <si>
    <t>魔攻</t>
  </si>
  <si>
    <t>魔法ダメージ</t>
  </si>
  <si>
    <t>魔回避</t>
  </si>
  <si>
    <t>魔防</t>
  </si>
  <si>
    <t>片手剣スキル</t>
  </si>
  <si>
    <t>片手棍スキル</t>
  </si>
  <si>
    <t>青魔法スキル</t>
  </si>
  <si>
    <t>ヘイスト</t>
  </si>
  <si>
    <t>ヘイスト実測</t>
  </si>
  <si>
    <t>リフレシュ</t>
  </si>
  <si>
    <t>QA</t>
  </si>
  <si>
    <t>敵対心</t>
  </si>
  <si>
    <t>モクシャ</t>
  </si>
  <si>
    <t>モクシャII</t>
  </si>
  <si>
    <t>詠唱中断率</t>
  </si>
  <si>
    <t>MBD</t>
  </si>
  <si>
    <t>連携ボーナス</t>
  </si>
  <si>
    <t>物理ダメージ上限+</t>
  </si>
  <si>
    <t>リゲイン</t>
  </si>
  <si>
    <t>クリティカルヒット</t>
  </si>
  <si>
    <t>被物理ダメージ-</t>
  </si>
  <si>
    <t>被魔法ダメージ-</t>
  </si>
  <si>
    <t>被ダメージ-</t>
  </si>
  <si>
    <t>属性魔攻</t>
  </si>
  <si>
    <t>魔法CRTII</t>
  </si>
  <si>
    <t>WSD</t>
  </si>
  <si>
    <t>その他</t>
  </si>
  <si>
    <t>その他2</t>
  </si>
  <si>
    <t>D</t>
  </si>
  <si>
    <t>隔</t>
  </si>
  <si>
    <t>武器スキル</t>
  </si>
  <si>
    <t>受け流しスキル</t>
  </si>
  <si>
    <t>魔命スキル</t>
  </si>
  <si>
    <t>サブ二刀流</t>
  </si>
  <si>
    <t>メインウェポン</t>
  </si>
  <si>
    <t>マクセンチアス</t>
  </si>
  <si>
    <t>サブウェポン(盾)</t>
  </si>
  <si>
    <t>サブウェポン(武器)</t>
  </si>
  <si>
    <t>ブンジロッド</t>
  </si>
  <si>
    <t>ケアル回復量+30%</t>
  </si>
  <si>
    <t>レンジウェポン</t>
  </si>
  <si>
    <t>矢弾</t>
  </si>
  <si>
    <t>天候効果</t>
  </si>
  <si>
    <t>頭</t>
  </si>
  <si>
    <t>ＨＳカヴク+3</t>
  </si>
  <si>
    <t>ブルーチェーン+12%</t>
  </si>
  <si>
    <t>首</t>
  </si>
  <si>
    <t>シビルスカーフ</t>
  </si>
  <si>
    <t>左耳</t>
  </si>
  <si>
    <t>王将の耳飾り</t>
  </si>
  <si>
    <t>右耳</t>
  </si>
  <si>
    <t>フリオミシピアス</t>
  </si>
  <si>
    <t>胴</t>
  </si>
  <si>
    <t>ＨＳミンタン+3</t>
  </si>
  <si>
    <t>両手</t>
  </si>
  <si>
    <t>ＨＳハズバンド+3</t>
  </si>
  <si>
    <t>左手の指</t>
  </si>
  <si>
    <t>メタモルリング+1</t>
  </si>
  <si>
    <t>右手の指</t>
  </si>
  <si>
    <t>女王の指輪+1</t>
  </si>
  <si>
    <t>耐氷+16</t>
  </si>
  <si>
    <t>背</t>
  </si>
  <si>
    <t>ロスメルタケープ</t>
  </si>
  <si>
    <t>モンスター相関関係+10</t>
  </si>
  <si>
    <t>エフラックスTPボーナス+250</t>
  </si>
  <si>
    <t>腰</t>
  </si>
  <si>
    <t>オルペウスサッシュ</t>
  </si>
  <si>
    <t>両脚</t>
  </si>
  <si>
    <t>ＨＳタイト+3</t>
  </si>
  <si>
    <t>エフラックスTPボーナス+500</t>
  </si>
  <si>
    <t>両足</t>
  </si>
  <si>
    <t>ＨＳバシュマク+3</t>
  </si>
  <si>
    <t>ブルーバースト+21</t>
  </si>
  <si>
    <t>セット効果</t>
  </si>
  <si>
    <t>メインジョブ</t>
  </si>
  <si>
    <t>スペクトラルフローD値</t>
  </si>
  <si>
    <t>想定ギアint</t>
  </si>
  <si>
    <t>int関数</t>
  </si>
  <si>
    <t>スペクトラルフローダメージ期待値</t>
  </si>
  <si>
    <t>ギア硬化耐性</t>
  </si>
  <si>
    <t>スペクトラルフロー最終ダメージ</t>
  </si>
  <si>
    <t>推定レベル固定値</t>
  </si>
  <si>
    <t>サブダックションD値</t>
  </si>
  <si>
    <t>サブダックションダメージ期待値</t>
  </si>
  <si>
    <t>ギア炸裂耐性</t>
  </si>
  <si>
    <t>サブダックション最終ダメージ</t>
  </si>
  <si>
    <t>ティソーナ</t>
  </si>
  <si>
    <t>エクスシアシオンダメージ+15%</t>
  </si>
  <si>
    <t>斬鉄剣</t>
  </si>
  <si>
    <t>オゲルミルオーブ+1</t>
  </si>
  <si>
    <t>マリグナスシャポー</t>
  </si>
  <si>
    <t>ミラージストール+2</t>
  </si>
  <si>
    <t>エアバニピアス</t>
  </si>
  <si>
    <t>ハシシンピアス+1</t>
  </si>
  <si>
    <t>アデマジャケット+1</t>
  </si>
  <si>
    <t>マリグナスグローブ</t>
  </si>
  <si>
    <t>シーリチリング+1</t>
  </si>
  <si>
    <t>ロスメタルケープ</t>
  </si>
  <si>
    <t>霊亀腰帯</t>
  </si>
  <si>
    <t>マリグナスタイツ</t>
  </si>
  <si>
    <t>テーオンブーツ</t>
  </si>
  <si>
    <t>基本攻撃間隔</t>
  </si>
  <si>
    <t>二刀流攻撃間隔</t>
  </si>
  <si>
    <t>実質攻撃間隔</t>
  </si>
  <si>
    <t>エクスピアシオンダメージ+15%</t>
  </si>
  <si>
    <t>共和プラチナ章</t>
  </si>
  <si>
    <t>バストゥーク国民:リゲイン+2</t>
  </si>
  <si>
    <t>イシュヴァラピアス</t>
  </si>
  <si>
    <t>胡蝶のイヤリング</t>
  </si>
  <si>
    <t>TPボーナス+250</t>
  </si>
  <si>
    <t>ニャメメイル</t>
  </si>
  <si>
    <t>ニャメガントレ</t>
  </si>
  <si>
    <t>エパミノダスリング</t>
  </si>
  <si>
    <t>コーネリアリング</t>
  </si>
  <si>
    <t>ウェポンスキルの命中+20</t>
  </si>
  <si>
    <t>セールフィベルト+1</t>
  </si>
  <si>
    <t>ニャメフランチャ</t>
  </si>
  <si>
    <t>ニャメソルレット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</si>
</sst>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color theme="1"/>
      <name val="Arial"/>
    </font>
    <font/>
    <font>
      <color theme="1"/>
      <name val="Arial"/>
      <scheme val="minor"/>
    </font>
    <font>
      <color rgb="FF333333"/>
      <name val="游ゴシック体"/>
    </font>
  </fonts>
  <fills count="4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1"/>
    </xf>
    <xf borderId="2" fillId="0" fontId="1" numFmtId="0" xfId="0" applyAlignment="1" applyBorder="1" applyFont="1">
      <alignment horizontal="center" shrinkToFit="0" vertical="bottom" wrapText="1"/>
    </xf>
    <xf borderId="3" fillId="0" fontId="1" numFmtId="0" xfId="0" applyAlignment="1" applyBorder="1" applyFont="1">
      <alignment horizontal="center" shrinkToFit="0" vertical="bottom" wrapText="1"/>
    </xf>
    <xf borderId="3" fillId="0" fontId="2" numFmtId="0" xfId="0" applyBorder="1" applyFont="1"/>
    <xf borderId="2" fillId="0" fontId="2" numFmtId="0" xfId="0" applyBorder="1" applyFont="1"/>
    <xf borderId="4" fillId="0" fontId="1" numFmtId="0" xfId="0" applyAlignment="1" applyBorder="1" applyFont="1">
      <alignment horizontal="center"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shrinkToFit="0" wrapText="1"/>
    </xf>
    <xf borderId="5" fillId="0" fontId="1" numFmtId="0" xfId="0" applyAlignment="1" applyBorder="1" applyFont="1">
      <alignment horizontal="center" shrinkToFit="0" vertical="bottom" wrapText="1"/>
    </xf>
    <xf borderId="6" fillId="0" fontId="1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5" fillId="2" fontId="1" numFmtId="0" xfId="0" applyAlignment="1" applyBorder="1" applyFill="1" applyFont="1">
      <alignment horizontal="center" shrinkToFit="0" vertical="bottom" wrapText="1"/>
    </xf>
    <xf borderId="6" fillId="2" fontId="1" numFmtId="0" xfId="0" applyAlignment="1" applyBorder="1" applyFont="1">
      <alignment horizontal="center" shrinkToFit="0" vertical="bottom" wrapText="1"/>
    </xf>
    <xf borderId="1" fillId="2" fontId="1" numFmtId="0" xfId="0" applyAlignment="1" applyBorder="1" applyFont="1">
      <alignment horizontal="center" shrinkToFit="0" wrapText="1"/>
    </xf>
    <xf borderId="3" fillId="0" fontId="1" numFmtId="0" xfId="0" applyAlignment="1" applyBorder="1" applyFont="1">
      <alignment horizontal="center" shrinkToFit="0" wrapText="1"/>
    </xf>
    <xf borderId="5" fillId="0" fontId="1" numFmtId="0" xfId="0" applyAlignment="1" applyBorder="1" applyFont="1">
      <alignment horizontal="center" shrinkToFit="0" wrapText="1"/>
    </xf>
    <xf borderId="7" fillId="0" fontId="1" numFmtId="0" xfId="0" applyAlignment="1" applyBorder="1" applyFont="1">
      <alignment horizontal="center" shrinkToFit="0" wrapText="1"/>
    </xf>
    <xf borderId="8" fillId="0" fontId="1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 shrinkToFit="0" wrapText="1"/>
    </xf>
    <xf borderId="9" fillId="0" fontId="1" numFmtId="0" xfId="0" applyAlignment="1" applyBorder="1" applyFont="1">
      <alignment horizontal="center" readingOrder="0" shrinkToFit="0" vertical="bottom" wrapText="1"/>
    </xf>
    <xf borderId="1" fillId="2" fontId="1" numFmtId="0" xfId="0" applyAlignment="1" applyBorder="1" applyFont="1">
      <alignment horizontal="center" readingOrder="0" shrinkToFit="0" vertical="bottom" wrapText="1"/>
    </xf>
    <xf borderId="1" fillId="2" fontId="1" numFmtId="0" xfId="0" applyAlignment="1" applyBorder="1" applyFont="1">
      <alignment horizontal="center" shrinkToFit="0" vertical="bottom" wrapText="1"/>
    </xf>
    <xf borderId="1" fillId="2" fontId="1" numFmtId="0" xfId="0" applyAlignment="1" applyBorder="1" applyFont="1">
      <alignment horizontal="center" readingOrder="0" shrinkToFit="0" wrapText="1"/>
    </xf>
    <xf borderId="1" fillId="2" fontId="3" numFmtId="0" xfId="0" applyAlignment="1" applyBorder="1" applyFont="1">
      <alignment horizontal="center" shrinkToFit="0" wrapText="1"/>
    </xf>
    <xf borderId="1" fillId="2" fontId="3" numFmtId="0" xfId="0" applyAlignment="1" applyBorder="1" applyFont="1">
      <alignment horizontal="center" readingOrder="0" shrinkToFit="0" wrapText="1"/>
    </xf>
    <xf borderId="1" fillId="2" fontId="3" numFmtId="0" xfId="0" applyBorder="1" applyFont="1"/>
    <xf borderId="9" fillId="0" fontId="1" numFmtId="0" xfId="0" applyAlignment="1" applyBorder="1" applyFont="1">
      <alignment horizontal="center" shrinkToFit="0" vertical="bottom" wrapText="1"/>
    </xf>
    <xf borderId="10" fillId="0" fontId="1" numFmtId="0" xfId="0" applyAlignment="1" applyBorder="1" applyFont="1">
      <alignment horizontal="center" shrinkToFit="0" vertical="bottom" wrapText="1"/>
    </xf>
    <xf borderId="6" fillId="2" fontId="1" numFmtId="0" xfId="0" applyAlignment="1" applyBorder="1" applyFont="1">
      <alignment horizontal="center" readingOrder="0" shrinkToFit="0" vertical="bottom" wrapText="1"/>
    </xf>
    <xf borderId="9" fillId="2" fontId="1" numFmtId="0" xfId="0" applyAlignment="1" applyBorder="1" applyFont="1">
      <alignment horizontal="center" shrinkToFit="0" vertical="bottom" wrapText="1"/>
    </xf>
    <xf borderId="9" fillId="2" fontId="1" numFmtId="0" xfId="0" applyAlignment="1" applyBorder="1" applyFont="1">
      <alignment horizontal="center" readingOrder="0" shrinkToFit="0" vertical="bottom" wrapText="1"/>
    </xf>
    <xf borderId="10" fillId="0" fontId="1" numFmtId="0" xfId="0" applyAlignment="1" applyBorder="1" applyFont="1">
      <alignment horizontal="center" readingOrder="0" shrinkToFit="0" vertical="bottom" wrapText="1"/>
    </xf>
    <xf borderId="1" fillId="0" fontId="1" numFmtId="0" xfId="0" applyAlignment="1" applyBorder="1" applyFont="1">
      <alignment horizontal="center" readingOrder="0" shrinkToFit="0" vertical="bottom" wrapText="1"/>
    </xf>
    <xf borderId="1" fillId="3" fontId="4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 readingOrder="0" shrinkToFit="0" vertical="bottom" wrapText="1"/>
    </xf>
    <xf borderId="1" fillId="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/>
    </xf>
    <xf borderId="1" fillId="0" fontId="3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/>
    </xf>
    <xf borderId="1" fillId="2" fontId="3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9.25"/>
    <col customWidth="1" min="2" max="2" width="17.5"/>
    <col customWidth="1" min="3" max="57" width="10.75"/>
  </cols>
  <sheetData>
    <row r="1" ht="15.75" customHeight="1">
      <c r="A1" s="1" t="s">
        <v>0</v>
      </c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2" t="s">
        <v>1</v>
      </c>
      <c r="Y1" s="6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8"/>
      <c r="BB1" s="8"/>
      <c r="BC1" s="8"/>
      <c r="BD1" s="8"/>
      <c r="BE1" s="8"/>
    </row>
    <row r="2" ht="15.75" customHeight="1">
      <c r="A2" s="9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1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 t="s">
        <v>19</v>
      </c>
      <c r="S2" s="10" t="s">
        <v>20</v>
      </c>
      <c r="T2" s="10" t="s">
        <v>21</v>
      </c>
      <c r="U2" s="10" t="s">
        <v>22</v>
      </c>
      <c r="V2" s="10" t="s">
        <v>23</v>
      </c>
      <c r="W2" s="11" t="s">
        <v>24</v>
      </c>
      <c r="X2" s="10" t="s">
        <v>9</v>
      </c>
      <c r="Y2" s="1" t="s">
        <v>3</v>
      </c>
      <c r="Z2" s="7"/>
      <c r="AA2" s="1" t="s">
        <v>25</v>
      </c>
      <c r="AB2" s="1"/>
      <c r="AC2" s="11" t="s">
        <v>26</v>
      </c>
      <c r="AD2" s="12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8"/>
      <c r="BA2" s="8"/>
      <c r="BB2" s="8"/>
      <c r="BC2" s="8"/>
      <c r="BD2" s="8"/>
      <c r="BE2" s="8"/>
    </row>
    <row r="3" ht="15.75" customHeight="1">
      <c r="A3" s="13">
        <v>1590.0</v>
      </c>
      <c r="B3" s="10" t="s">
        <v>27</v>
      </c>
      <c r="C3" s="14">
        <v>1901.0</v>
      </c>
      <c r="D3" s="14">
        <v>2048.0</v>
      </c>
      <c r="E3" s="14">
        <v>1749.0</v>
      </c>
      <c r="F3" s="14">
        <v>1722.0</v>
      </c>
      <c r="G3" s="15">
        <v>1776.0</v>
      </c>
      <c r="H3" s="14">
        <v>1776.0</v>
      </c>
      <c r="I3" s="14">
        <v>1844.0</v>
      </c>
      <c r="J3" s="14">
        <v>1814.0</v>
      </c>
      <c r="K3" s="14">
        <v>1814.0</v>
      </c>
      <c r="L3" s="14">
        <v>1776.0</v>
      </c>
      <c r="M3" s="14">
        <v>1749.0</v>
      </c>
      <c r="N3" s="14">
        <v>1841.0</v>
      </c>
      <c r="O3" s="14">
        <v>1836.0</v>
      </c>
      <c r="P3" s="14">
        <v>1841.0</v>
      </c>
      <c r="Q3" s="14">
        <v>1696.0</v>
      </c>
      <c r="R3" s="14">
        <v>1776.0</v>
      </c>
      <c r="S3" s="14"/>
      <c r="T3" s="14">
        <v>1776.0</v>
      </c>
      <c r="U3" s="14">
        <v>1749.0</v>
      </c>
      <c r="V3" s="14">
        <v>1776.0</v>
      </c>
      <c r="W3" s="15">
        <v>1901.0</v>
      </c>
      <c r="X3" s="14">
        <v>1776.0</v>
      </c>
      <c r="Y3" s="1" t="s">
        <v>27</v>
      </c>
      <c r="Z3" s="7"/>
      <c r="AA3" s="1" t="s">
        <v>28</v>
      </c>
      <c r="AB3" s="1">
        <v>461.0</v>
      </c>
      <c r="AC3" s="11" t="s">
        <v>29</v>
      </c>
      <c r="AD3" s="12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  <c r="BA3" s="8"/>
      <c r="BB3" s="8"/>
      <c r="BC3" s="8"/>
      <c r="BD3" s="8"/>
      <c r="BE3" s="8"/>
    </row>
    <row r="4" ht="15.75" customHeight="1">
      <c r="A4" s="13">
        <v>1016.0</v>
      </c>
      <c r="B4" s="10" t="s">
        <v>30</v>
      </c>
      <c r="C4" s="14">
        <v>1016.0</v>
      </c>
      <c r="D4" s="14">
        <v>1018.0</v>
      </c>
      <c r="E4" s="14">
        <v>1126.0</v>
      </c>
      <c r="F4" s="14">
        <v>1153.0</v>
      </c>
      <c r="G4" s="15">
        <v>1099.0</v>
      </c>
      <c r="H4" s="14">
        <v>1016.0</v>
      </c>
      <c r="I4" s="14">
        <v>1045.0</v>
      </c>
      <c r="J4" s="14">
        <v>1045.0</v>
      </c>
      <c r="K4" s="14">
        <v>1016.0</v>
      </c>
      <c r="L4" s="14">
        <v>1016.0</v>
      </c>
      <c r="M4" s="14">
        <v>1016.0</v>
      </c>
      <c r="N4" s="14">
        <v>1016.0</v>
      </c>
      <c r="O4" s="14">
        <v>1016.0</v>
      </c>
      <c r="P4" s="14">
        <v>1016.0</v>
      </c>
      <c r="Q4" s="14">
        <v>1220.0</v>
      </c>
      <c r="R4" s="14">
        <v>1016.0</v>
      </c>
      <c r="S4" s="14"/>
      <c r="T4" s="14">
        <v>1016.0</v>
      </c>
      <c r="U4" s="14">
        <v>1109.0</v>
      </c>
      <c r="V4" s="14">
        <v>1136.0</v>
      </c>
      <c r="W4" s="15">
        <v>1045.0</v>
      </c>
      <c r="X4" s="14">
        <v>1016.0</v>
      </c>
      <c r="Y4" s="1" t="s">
        <v>30</v>
      </c>
      <c r="Z4" s="7"/>
      <c r="AA4" s="1" t="s">
        <v>31</v>
      </c>
      <c r="AB4" s="1">
        <v>425.0</v>
      </c>
      <c r="AC4" s="12"/>
      <c r="AD4" s="12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8"/>
      <c r="BA4" s="8"/>
      <c r="BB4" s="8"/>
      <c r="BC4" s="8"/>
      <c r="BD4" s="8"/>
      <c r="BE4" s="8"/>
    </row>
    <row r="5" ht="15.75" customHeight="1">
      <c r="A5" s="13">
        <v>108.0</v>
      </c>
      <c r="B5" s="10" t="s">
        <v>32</v>
      </c>
      <c r="C5" s="14">
        <v>123.0</v>
      </c>
      <c r="D5" s="14">
        <v>120.0</v>
      </c>
      <c r="E5" s="14">
        <v>118.0</v>
      </c>
      <c r="F5" s="14">
        <v>115.0</v>
      </c>
      <c r="G5" s="15">
        <v>118.0</v>
      </c>
      <c r="H5" s="14">
        <v>118.0</v>
      </c>
      <c r="I5" s="14">
        <v>121.0</v>
      </c>
      <c r="J5" s="14">
        <v>123.0</v>
      </c>
      <c r="K5" s="14">
        <v>118.0</v>
      </c>
      <c r="L5" s="14">
        <v>118.0</v>
      </c>
      <c r="M5" s="14">
        <v>117.0</v>
      </c>
      <c r="N5" s="14">
        <v>120.0</v>
      </c>
      <c r="O5" s="14">
        <v>120.0</v>
      </c>
      <c r="P5" s="14">
        <v>121.0</v>
      </c>
      <c r="Q5" s="14">
        <v>115.0</v>
      </c>
      <c r="R5" s="14">
        <v>117.0</v>
      </c>
      <c r="S5" s="14"/>
      <c r="T5" s="14">
        <v>118.0</v>
      </c>
      <c r="U5" s="14">
        <v>115.0</v>
      </c>
      <c r="V5" s="14">
        <v>115.0</v>
      </c>
      <c r="W5" s="15">
        <v>120.0</v>
      </c>
      <c r="X5" s="14">
        <v>118.0</v>
      </c>
      <c r="Y5" s="1" t="s">
        <v>32</v>
      </c>
      <c r="Z5" s="7"/>
      <c r="AA5" s="1" t="s">
        <v>33</v>
      </c>
      <c r="AB5" s="1">
        <v>405.0</v>
      </c>
      <c r="AC5" s="12"/>
      <c r="AD5" s="12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  <c r="BA5" s="8"/>
      <c r="BB5" s="8"/>
      <c r="BC5" s="8"/>
      <c r="BD5" s="8"/>
      <c r="BE5" s="8"/>
    </row>
    <row r="6" ht="15.75" customHeight="1">
      <c r="A6" s="13">
        <v>108.0</v>
      </c>
      <c r="B6" s="10" t="s">
        <v>34</v>
      </c>
      <c r="C6" s="14">
        <v>120.0</v>
      </c>
      <c r="D6" s="14">
        <v>121.0</v>
      </c>
      <c r="E6" s="14">
        <v>115.0</v>
      </c>
      <c r="F6" s="14">
        <v>120.0</v>
      </c>
      <c r="G6" s="15">
        <v>118.0</v>
      </c>
      <c r="H6" s="14">
        <v>123.0</v>
      </c>
      <c r="I6" s="14">
        <v>117.0</v>
      </c>
      <c r="J6" s="14">
        <v>120.0</v>
      </c>
      <c r="K6" s="14">
        <v>120.0</v>
      </c>
      <c r="L6" s="14">
        <v>118.0</v>
      </c>
      <c r="M6" s="14">
        <v>118.0</v>
      </c>
      <c r="N6" s="14">
        <v>120.0</v>
      </c>
      <c r="O6" s="14">
        <v>121.0</v>
      </c>
      <c r="P6" s="14">
        <v>118.0</v>
      </c>
      <c r="Q6" s="14">
        <v>117.0</v>
      </c>
      <c r="R6" s="14">
        <v>120.0</v>
      </c>
      <c r="S6" s="14"/>
      <c r="T6" s="14">
        <v>120.0</v>
      </c>
      <c r="U6" s="14">
        <v>118.0</v>
      </c>
      <c r="V6" s="14">
        <v>118.0</v>
      </c>
      <c r="W6" s="15">
        <v>118.0</v>
      </c>
      <c r="X6" s="14">
        <v>123.0</v>
      </c>
      <c r="Y6" s="1" t="s">
        <v>34</v>
      </c>
      <c r="Z6" s="7"/>
      <c r="AA6" s="1" t="s">
        <v>35</v>
      </c>
      <c r="AB6" s="1">
        <v>371.0</v>
      </c>
      <c r="AC6" s="12"/>
      <c r="AD6" s="12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8"/>
      <c r="BA6" s="8"/>
      <c r="BB6" s="8"/>
      <c r="BC6" s="8"/>
      <c r="BD6" s="8"/>
      <c r="BE6" s="8"/>
    </row>
    <row r="7" ht="15.75" customHeight="1">
      <c r="A7" s="13">
        <v>108.0</v>
      </c>
      <c r="B7" s="10" t="s">
        <v>36</v>
      </c>
      <c r="C7" s="14">
        <v>118.0</v>
      </c>
      <c r="D7" s="14">
        <v>123.0</v>
      </c>
      <c r="E7" s="14">
        <v>118.0</v>
      </c>
      <c r="F7" s="14">
        <v>115.0</v>
      </c>
      <c r="G7" s="15">
        <v>117.0</v>
      </c>
      <c r="H7" s="14">
        <v>118.0</v>
      </c>
      <c r="I7" s="14">
        <v>123.0</v>
      </c>
      <c r="J7" s="14">
        <v>120.0</v>
      </c>
      <c r="K7" s="14">
        <v>118.0</v>
      </c>
      <c r="L7" s="14">
        <v>118.0</v>
      </c>
      <c r="M7" s="14">
        <v>118.0</v>
      </c>
      <c r="N7" s="14">
        <v>120.0</v>
      </c>
      <c r="O7" s="14">
        <v>120.0</v>
      </c>
      <c r="P7" s="14">
        <v>120.0</v>
      </c>
      <c r="Q7" s="14">
        <v>115.0</v>
      </c>
      <c r="R7" s="14">
        <v>117.0</v>
      </c>
      <c r="S7" s="14"/>
      <c r="T7" s="14">
        <v>117.0</v>
      </c>
      <c r="U7" s="14">
        <v>117.0</v>
      </c>
      <c r="V7" s="14">
        <v>118.0</v>
      </c>
      <c r="W7" s="15">
        <v>117.0</v>
      </c>
      <c r="X7" s="14">
        <v>118.0</v>
      </c>
      <c r="Y7" s="1" t="s">
        <v>36</v>
      </c>
      <c r="Z7" s="7"/>
      <c r="AA7" s="7"/>
      <c r="AB7" s="7"/>
      <c r="AC7" s="12"/>
      <c r="AD7" s="12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8"/>
      <c r="BA7" s="8"/>
      <c r="BB7" s="8"/>
      <c r="BC7" s="8"/>
      <c r="BD7" s="8"/>
      <c r="BE7" s="8"/>
    </row>
    <row r="8" ht="15.75" customHeight="1">
      <c r="A8" s="13">
        <v>108.0</v>
      </c>
      <c r="B8" s="10" t="s">
        <v>37</v>
      </c>
      <c r="C8" s="14">
        <v>120.0</v>
      </c>
      <c r="D8" s="14">
        <v>115.0</v>
      </c>
      <c r="E8" s="14">
        <v>117.0</v>
      </c>
      <c r="F8" s="14">
        <v>120.0</v>
      </c>
      <c r="G8" s="15">
        <v>117.0</v>
      </c>
      <c r="H8" s="14">
        <v>121.0</v>
      </c>
      <c r="I8" s="14">
        <v>114.0</v>
      </c>
      <c r="J8" s="14">
        <v>118.0</v>
      </c>
      <c r="K8" s="14">
        <v>115.0</v>
      </c>
      <c r="L8" s="14">
        <v>115.0</v>
      </c>
      <c r="M8" s="14">
        <v>123.0</v>
      </c>
      <c r="N8" s="14">
        <v>118.0</v>
      </c>
      <c r="O8" s="14">
        <v>121.0</v>
      </c>
      <c r="P8" s="14">
        <v>118.0</v>
      </c>
      <c r="Q8" s="14">
        <v>118.0</v>
      </c>
      <c r="R8" s="14">
        <v>121.0</v>
      </c>
      <c r="S8" s="14"/>
      <c r="T8" s="14">
        <v>121.0</v>
      </c>
      <c r="U8" s="14">
        <v>118.0</v>
      </c>
      <c r="V8" s="14">
        <v>117.0</v>
      </c>
      <c r="W8" s="15">
        <v>121.0</v>
      </c>
      <c r="X8" s="14">
        <v>121.0</v>
      </c>
      <c r="Y8" s="1" t="s">
        <v>37</v>
      </c>
      <c r="Z8" s="7"/>
      <c r="AA8" s="7"/>
      <c r="AB8" s="7"/>
      <c r="AC8" s="12"/>
      <c r="AD8" s="12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8"/>
      <c r="BA8" s="8"/>
      <c r="BB8" s="8"/>
      <c r="BC8" s="8"/>
      <c r="BD8" s="8"/>
      <c r="BE8" s="8"/>
    </row>
    <row r="9" ht="15.75" customHeight="1">
      <c r="A9" s="13">
        <v>108.0</v>
      </c>
      <c r="B9" s="10" t="s">
        <v>38</v>
      </c>
      <c r="C9" s="14">
        <v>115.0</v>
      </c>
      <c r="D9" s="14">
        <v>114.0</v>
      </c>
      <c r="E9" s="14">
        <v>117.0</v>
      </c>
      <c r="F9" s="14">
        <v>123.0</v>
      </c>
      <c r="G9" s="15">
        <v>120.0</v>
      </c>
      <c r="H9" s="14">
        <v>120.0</v>
      </c>
      <c r="I9" s="14">
        <v>114.0</v>
      </c>
      <c r="J9" s="14">
        <v>120.0</v>
      </c>
      <c r="K9" s="14">
        <v>117.0</v>
      </c>
      <c r="L9" s="14">
        <v>118.0</v>
      </c>
      <c r="M9" s="14">
        <v>117.0</v>
      </c>
      <c r="N9" s="14">
        <v>117.0</v>
      </c>
      <c r="O9" s="14">
        <v>118.0</v>
      </c>
      <c r="P9" s="14">
        <v>115.0</v>
      </c>
      <c r="Q9" s="14">
        <v>121.0</v>
      </c>
      <c r="R9" s="14">
        <v>120.0</v>
      </c>
      <c r="S9" s="14"/>
      <c r="T9" s="14">
        <v>115.0</v>
      </c>
      <c r="U9" s="14">
        <v>121.0</v>
      </c>
      <c r="V9" s="14">
        <v>121.0</v>
      </c>
      <c r="W9" s="15">
        <v>118.0</v>
      </c>
      <c r="X9" s="14">
        <v>120.0</v>
      </c>
      <c r="Y9" s="1" t="s">
        <v>38</v>
      </c>
      <c r="Z9" s="7"/>
      <c r="AA9" s="7"/>
      <c r="AB9" s="7"/>
      <c r="AC9" s="12"/>
      <c r="AD9" s="1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8"/>
      <c r="BA9" s="8"/>
      <c r="BB9" s="8"/>
      <c r="BC9" s="8"/>
      <c r="BD9" s="8"/>
      <c r="BE9" s="8"/>
    </row>
    <row r="10" ht="15.75" customHeight="1">
      <c r="A10" s="13">
        <v>108.0</v>
      </c>
      <c r="B10" s="10" t="s">
        <v>39</v>
      </c>
      <c r="C10" s="14">
        <v>115.0</v>
      </c>
      <c r="D10" s="14">
        <v>118.0</v>
      </c>
      <c r="E10" s="14">
        <v>123.0</v>
      </c>
      <c r="F10" s="14">
        <v>117.0</v>
      </c>
      <c r="G10" s="15">
        <v>120.0</v>
      </c>
      <c r="H10" s="14">
        <v>114.0</v>
      </c>
      <c r="I10" s="14">
        <v>120.0</v>
      </c>
      <c r="J10" s="14">
        <v>114.0</v>
      </c>
      <c r="K10" s="14">
        <v>117.0</v>
      </c>
      <c r="L10" s="14">
        <v>118.0</v>
      </c>
      <c r="M10" s="14">
        <v>118.0</v>
      </c>
      <c r="N10" s="14">
        <v>117.0</v>
      </c>
      <c r="O10" s="14">
        <v>114.0</v>
      </c>
      <c r="P10" s="14">
        <v>117.0</v>
      </c>
      <c r="Q10" s="14">
        <v>121.0</v>
      </c>
      <c r="R10" s="14">
        <v>117.0</v>
      </c>
      <c r="S10" s="14"/>
      <c r="T10" s="14">
        <v>115.0</v>
      </c>
      <c r="U10" s="14">
        <v>118.0</v>
      </c>
      <c r="V10" s="14">
        <v>121.0</v>
      </c>
      <c r="W10" s="15">
        <v>118.0</v>
      </c>
      <c r="X10" s="14">
        <v>114.0</v>
      </c>
      <c r="Y10" s="1" t="s">
        <v>39</v>
      </c>
      <c r="Z10" s="7"/>
      <c r="AA10" s="7"/>
      <c r="AB10" s="7"/>
      <c r="AC10" s="12"/>
      <c r="AD10" s="12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8"/>
      <c r="BA10" s="8"/>
      <c r="BB10" s="8"/>
      <c r="BC10" s="8"/>
      <c r="BD10" s="8"/>
      <c r="BE10" s="8"/>
    </row>
    <row r="11" ht="15.75" customHeight="1">
      <c r="A11" s="13">
        <v>108.0</v>
      </c>
      <c r="B11" s="10" t="s">
        <v>40</v>
      </c>
      <c r="C11" s="14">
        <v>117.0</v>
      </c>
      <c r="D11" s="14">
        <v>117.0</v>
      </c>
      <c r="E11" s="14">
        <v>120.0</v>
      </c>
      <c r="F11" s="14">
        <v>118.0</v>
      </c>
      <c r="G11" s="15">
        <v>118.0</v>
      </c>
      <c r="H11" s="14">
        <v>114.0</v>
      </c>
      <c r="I11" s="14">
        <v>120.0</v>
      </c>
      <c r="J11" s="14">
        <v>114.0</v>
      </c>
      <c r="K11" s="14">
        <v>123.0</v>
      </c>
      <c r="L11" s="14">
        <v>121.0</v>
      </c>
      <c r="M11" s="14">
        <v>117.0</v>
      </c>
      <c r="N11" s="14">
        <v>118.0</v>
      </c>
      <c r="O11" s="14">
        <v>115.0</v>
      </c>
      <c r="P11" s="14">
        <v>120.0</v>
      </c>
      <c r="Q11" s="14">
        <v>121.0</v>
      </c>
      <c r="R11" s="14">
        <v>117.0</v>
      </c>
      <c r="S11" s="14"/>
      <c r="T11" s="14">
        <v>121.0</v>
      </c>
      <c r="U11" s="14">
        <v>120.0</v>
      </c>
      <c r="V11" s="14">
        <v>117.0</v>
      </c>
      <c r="W11" s="15">
        <v>115.0</v>
      </c>
      <c r="X11" s="14">
        <v>114.0</v>
      </c>
      <c r="Y11" s="1" t="s">
        <v>40</v>
      </c>
      <c r="Z11" s="7"/>
      <c r="AA11" s="7"/>
      <c r="AB11" s="7"/>
      <c r="AC11" s="12"/>
      <c r="AD11" s="12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8"/>
      <c r="BA11" s="8"/>
      <c r="BB11" s="8"/>
      <c r="BC11" s="8"/>
      <c r="BD11" s="8"/>
      <c r="BE11" s="8"/>
    </row>
    <row r="12" ht="15.75" customHeight="1">
      <c r="A12" s="13">
        <v>0.0</v>
      </c>
      <c r="B12" s="10" t="s">
        <v>41</v>
      </c>
      <c r="C12" s="14">
        <v>0.0</v>
      </c>
      <c r="D12" s="14">
        <v>0.0</v>
      </c>
      <c r="E12" s="14">
        <v>0.0</v>
      </c>
      <c r="F12" s="14">
        <v>0.0</v>
      </c>
      <c r="G12" s="15">
        <v>0.0</v>
      </c>
      <c r="H12" s="14">
        <v>30.0</v>
      </c>
      <c r="I12" s="14">
        <v>0.0</v>
      </c>
      <c r="J12" s="14">
        <v>0.0</v>
      </c>
      <c r="K12" s="14">
        <v>0.0</v>
      </c>
      <c r="L12" s="14">
        <v>0.0</v>
      </c>
      <c r="M12" s="14">
        <v>0.0</v>
      </c>
      <c r="N12" s="14">
        <v>0.0</v>
      </c>
      <c r="O12" s="14">
        <v>25.0</v>
      </c>
      <c r="P12" s="14">
        <v>0.0</v>
      </c>
      <c r="Q12" s="14">
        <v>0.0</v>
      </c>
      <c r="R12" s="14">
        <v>0.0</v>
      </c>
      <c r="S12" s="14"/>
      <c r="T12" s="14">
        <v>15.0</v>
      </c>
      <c r="U12" s="14">
        <v>0.0</v>
      </c>
      <c r="V12" s="14">
        <v>0.0</v>
      </c>
      <c r="W12" s="15">
        <v>0.0</v>
      </c>
      <c r="X12" s="14">
        <v>30.0</v>
      </c>
      <c r="Y12" s="1" t="s">
        <v>41</v>
      </c>
      <c r="Z12" s="7"/>
      <c r="AA12" s="7"/>
      <c r="AB12" s="7"/>
      <c r="AC12" s="12"/>
      <c r="AD12" s="12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8"/>
      <c r="BA12" s="8"/>
      <c r="BB12" s="8"/>
      <c r="BC12" s="8"/>
      <c r="BD12" s="8"/>
      <c r="BE12" s="8"/>
    </row>
    <row r="13" ht="15.75" customHeight="1">
      <c r="A13" s="13">
        <v>0.0</v>
      </c>
      <c r="B13" s="10" t="s">
        <v>42</v>
      </c>
      <c r="C13" s="14">
        <v>12.0</v>
      </c>
      <c r="D13" s="14">
        <v>0.0</v>
      </c>
      <c r="E13" s="14">
        <v>0.0</v>
      </c>
      <c r="F13" s="14">
        <v>0.0</v>
      </c>
      <c r="G13" s="15">
        <v>0.0</v>
      </c>
      <c r="H13" s="14">
        <v>0.0</v>
      </c>
      <c r="I13" s="14">
        <v>0.0</v>
      </c>
      <c r="J13" s="14">
        <v>0.0</v>
      </c>
      <c r="K13" s="14">
        <v>0.0</v>
      </c>
      <c r="L13" s="14">
        <v>0.0</v>
      </c>
      <c r="M13" s="14">
        <v>0.0</v>
      </c>
      <c r="N13" s="14">
        <v>0.0</v>
      </c>
      <c r="O13" s="14">
        <v>0.0</v>
      </c>
      <c r="P13" s="14">
        <v>0.0</v>
      </c>
      <c r="Q13" s="14">
        <v>0.0</v>
      </c>
      <c r="R13" s="14">
        <v>0.0</v>
      </c>
      <c r="S13" s="14"/>
      <c r="T13" s="14">
        <v>0.0</v>
      </c>
      <c r="U13" s="14">
        <v>0.0</v>
      </c>
      <c r="V13" s="14">
        <v>0.0</v>
      </c>
      <c r="W13" s="15">
        <v>0.0</v>
      </c>
      <c r="X13" s="14">
        <v>0.0</v>
      </c>
      <c r="Y13" s="1" t="s">
        <v>42</v>
      </c>
      <c r="Z13" s="7"/>
      <c r="AA13" s="7"/>
      <c r="AB13" s="7"/>
      <c r="AC13" s="12"/>
      <c r="AD13" s="12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8"/>
      <c r="BA13" s="8"/>
      <c r="BB13" s="8"/>
      <c r="BC13" s="8"/>
      <c r="BD13" s="8"/>
      <c r="BE13" s="8"/>
    </row>
    <row r="14" ht="15.75" customHeight="1">
      <c r="A14" s="13">
        <v>0.0</v>
      </c>
      <c r="B14" s="10" t="s">
        <v>43</v>
      </c>
      <c r="C14" s="14">
        <v>0.0</v>
      </c>
      <c r="D14" s="14">
        <v>0.0</v>
      </c>
      <c r="E14" s="14">
        <v>0.0</v>
      </c>
      <c r="F14" s="14">
        <v>0.0</v>
      </c>
      <c r="G14" s="15">
        <v>0.0</v>
      </c>
      <c r="H14" s="14">
        <v>0.0</v>
      </c>
      <c r="I14" s="14">
        <v>0.0</v>
      </c>
      <c r="J14" s="14">
        <v>0.0</v>
      </c>
      <c r="K14" s="14">
        <v>0.0</v>
      </c>
      <c r="L14" s="14">
        <v>0.0</v>
      </c>
      <c r="M14" s="14">
        <v>0.0</v>
      </c>
      <c r="N14" s="14">
        <v>0.0</v>
      </c>
      <c r="O14" s="14">
        <v>0.0</v>
      </c>
      <c r="P14" s="14">
        <v>0.0</v>
      </c>
      <c r="Q14" s="14">
        <v>0.0</v>
      </c>
      <c r="R14" s="14">
        <v>0.0</v>
      </c>
      <c r="S14" s="14"/>
      <c r="T14" s="14">
        <v>0.0</v>
      </c>
      <c r="U14" s="14">
        <v>0.0</v>
      </c>
      <c r="V14" s="14">
        <v>0.0</v>
      </c>
      <c r="W14" s="15">
        <v>0.0</v>
      </c>
      <c r="X14" s="14">
        <v>0.0</v>
      </c>
      <c r="Y14" s="10" t="s">
        <v>43</v>
      </c>
      <c r="Z14" s="7"/>
      <c r="AA14" s="7"/>
      <c r="AB14" s="7"/>
      <c r="AC14" s="12"/>
      <c r="AD14" s="12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8"/>
      <c r="BA14" s="8"/>
      <c r="BB14" s="8"/>
      <c r="BC14" s="8"/>
      <c r="BD14" s="8"/>
      <c r="BE14" s="8"/>
    </row>
    <row r="15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8"/>
      <c r="BA15" s="8"/>
      <c r="BB15" s="8"/>
      <c r="BC15" s="8"/>
      <c r="BD15" s="8"/>
      <c r="BE15" s="8"/>
    </row>
    <row r="16" ht="15.75" customHeight="1">
      <c r="A16" s="11" t="s">
        <v>44</v>
      </c>
      <c r="B16" s="11" t="s">
        <v>45</v>
      </c>
      <c r="C16" s="11" t="s">
        <v>46</v>
      </c>
      <c r="D16" s="11" t="s">
        <v>47</v>
      </c>
      <c r="E16" s="11" t="s">
        <v>27</v>
      </c>
      <c r="F16" s="11" t="s">
        <v>30</v>
      </c>
      <c r="G16" s="11" t="s">
        <v>32</v>
      </c>
      <c r="H16" s="11" t="s">
        <v>34</v>
      </c>
      <c r="I16" s="11" t="s">
        <v>36</v>
      </c>
      <c r="J16" s="11" t="s">
        <v>37</v>
      </c>
      <c r="K16" s="11" t="s">
        <v>38</v>
      </c>
      <c r="L16" s="11" t="s">
        <v>39</v>
      </c>
      <c r="M16" s="11" t="s">
        <v>40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8"/>
      <c r="BA16" s="8"/>
      <c r="BB16" s="8"/>
      <c r="BC16" s="8"/>
      <c r="BD16" s="8"/>
      <c r="BE16" s="8"/>
    </row>
    <row r="17" ht="15.75" customHeight="1">
      <c r="A17" s="11" t="s">
        <v>48</v>
      </c>
      <c r="B17" s="11">
        <v>6.0</v>
      </c>
      <c r="C17" s="11" t="s">
        <v>49</v>
      </c>
      <c r="D17" s="11">
        <v>8.0</v>
      </c>
      <c r="E17" s="11"/>
      <c r="F17" s="11"/>
      <c r="G17" s="11">
        <v>6.0</v>
      </c>
      <c r="H17" s="11"/>
      <c r="I17" s="11"/>
      <c r="J17" s="11"/>
      <c r="K17" s="11"/>
      <c r="L17" s="11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8"/>
      <c r="BA17" s="8"/>
      <c r="BB17" s="8"/>
      <c r="BC17" s="8"/>
      <c r="BD17" s="8"/>
      <c r="BE17" s="8"/>
    </row>
    <row r="18" ht="15.75" customHeight="1">
      <c r="A18" s="11" t="s">
        <v>50</v>
      </c>
      <c r="B18" s="11">
        <v>3.0</v>
      </c>
      <c r="C18" s="11" t="s">
        <v>49</v>
      </c>
      <c r="D18" s="11">
        <v>4.0</v>
      </c>
      <c r="E18" s="11"/>
      <c r="F18" s="11"/>
      <c r="G18" s="11"/>
      <c r="H18" s="11">
        <v>2.0</v>
      </c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8"/>
      <c r="BA18" s="8"/>
      <c r="BB18" s="8"/>
      <c r="BC18" s="8"/>
      <c r="BD18" s="8"/>
      <c r="BE18" s="8"/>
    </row>
    <row r="19" ht="15.75" customHeight="1">
      <c r="A19" s="11" t="s">
        <v>51</v>
      </c>
      <c r="B19" s="11">
        <v>3.0</v>
      </c>
      <c r="C19" s="11" t="s">
        <v>49</v>
      </c>
      <c r="D19" s="11">
        <v>4.0</v>
      </c>
      <c r="E19" s="11"/>
      <c r="F19" s="11"/>
      <c r="G19" s="11">
        <v>2.0</v>
      </c>
      <c r="H19" s="11">
        <v>1.0</v>
      </c>
      <c r="I19" s="11"/>
      <c r="J19" s="11"/>
      <c r="K19" s="11"/>
      <c r="L19" s="11"/>
      <c r="M19" s="1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8"/>
      <c r="BA19" s="8"/>
      <c r="BB19" s="8"/>
      <c r="BC19" s="8"/>
      <c r="BD19" s="8"/>
      <c r="BE19" s="8"/>
    </row>
    <row r="20" ht="15.75" customHeight="1">
      <c r="A20" s="11" t="s">
        <v>52</v>
      </c>
      <c r="B20" s="11">
        <v>8.0</v>
      </c>
      <c r="C20" s="11" t="s">
        <v>53</v>
      </c>
      <c r="D20" s="11">
        <v>8.0</v>
      </c>
      <c r="E20" s="11"/>
      <c r="F20" s="11">
        <v>30.0</v>
      </c>
      <c r="G20" s="11"/>
      <c r="H20" s="11"/>
      <c r="I20" s="11">
        <v>4.0</v>
      </c>
      <c r="J20" s="11"/>
      <c r="K20" s="11">
        <v>4.0</v>
      </c>
      <c r="L20" s="11">
        <v>4.0</v>
      </c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8"/>
      <c r="BA20" s="8"/>
      <c r="BB20" s="8"/>
      <c r="BC20" s="8"/>
      <c r="BD20" s="8"/>
      <c r="BE20" s="8"/>
    </row>
    <row r="21" ht="15.75" customHeight="1">
      <c r="A21" s="11" t="s">
        <v>54</v>
      </c>
      <c r="B21" s="11">
        <v>6.0</v>
      </c>
      <c r="C21" s="11" t="s">
        <v>55</v>
      </c>
      <c r="D21" s="11">
        <v>8.0</v>
      </c>
      <c r="E21" s="11"/>
      <c r="F21" s="11">
        <v>25.0</v>
      </c>
      <c r="G21" s="11"/>
      <c r="H21" s="11"/>
      <c r="I21" s="11">
        <v>6.0</v>
      </c>
      <c r="J21" s="11"/>
      <c r="K21" s="11">
        <v>6.0</v>
      </c>
      <c r="L21" s="11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8"/>
      <c r="BA21" s="8"/>
      <c r="BB21" s="8"/>
      <c r="BC21" s="8"/>
      <c r="BD21" s="8"/>
      <c r="BE21" s="8"/>
    </row>
    <row r="22" ht="15.75" customHeight="1">
      <c r="A22" s="11" t="s">
        <v>56</v>
      </c>
      <c r="B22" s="11">
        <v>8.0</v>
      </c>
      <c r="C22" s="11" t="s">
        <v>55</v>
      </c>
      <c r="D22" s="11">
        <v>8.0</v>
      </c>
      <c r="E22" s="11"/>
      <c r="F22" s="11">
        <v>30.0</v>
      </c>
      <c r="G22" s="11"/>
      <c r="H22" s="11"/>
      <c r="I22" s="11"/>
      <c r="J22" s="11"/>
      <c r="K22" s="11">
        <v>8.0</v>
      </c>
      <c r="L22" s="11"/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8"/>
      <c r="BA22" s="8"/>
      <c r="BB22" s="8"/>
      <c r="BC22" s="8"/>
      <c r="BD22" s="8"/>
      <c r="BE22" s="8"/>
    </row>
    <row r="23" ht="15.75" customHeight="1">
      <c r="A23" s="11" t="s">
        <v>57</v>
      </c>
      <c r="B23" s="11">
        <v>3.0</v>
      </c>
      <c r="C23" s="11" t="s">
        <v>55</v>
      </c>
      <c r="D23" s="11">
        <v>4.0</v>
      </c>
      <c r="E23" s="11">
        <v>5.0</v>
      </c>
      <c r="F23" s="11">
        <v>5.0</v>
      </c>
      <c r="G23" s="11"/>
      <c r="H23" s="11"/>
      <c r="I23" s="11"/>
      <c r="J23" s="11"/>
      <c r="K23" s="11"/>
      <c r="L23" s="11"/>
      <c r="M23" s="11">
        <v>2.0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8"/>
      <c r="BA23" s="8"/>
      <c r="BB23" s="8"/>
      <c r="BC23" s="8"/>
      <c r="BD23" s="8"/>
      <c r="BE23" s="8"/>
    </row>
    <row r="24" ht="15.75" customHeight="1">
      <c r="A24" s="11" t="s">
        <v>58</v>
      </c>
      <c r="B24" s="11">
        <v>4.0</v>
      </c>
      <c r="C24" s="11" t="s">
        <v>55</v>
      </c>
      <c r="D24" s="11">
        <v>4.0</v>
      </c>
      <c r="E24" s="11"/>
      <c r="F24" s="11">
        <v>-5.0</v>
      </c>
      <c r="G24" s="11"/>
      <c r="H24" s="11"/>
      <c r="I24" s="11"/>
      <c r="J24" s="11"/>
      <c r="K24" s="11"/>
      <c r="L24" s="11">
        <v>2.0</v>
      </c>
      <c r="M24" s="1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8"/>
      <c r="BA24" s="8"/>
      <c r="BB24" s="8"/>
      <c r="BC24" s="8"/>
      <c r="BD24" s="8"/>
      <c r="BE24" s="8"/>
    </row>
    <row r="25" ht="15.75" customHeight="1">
      <c r="A25" s="11" t="s">
        <v>59</v>
      </c>
      <c r="B25" s="11">
        <v>1.0</v>
      </c>
      <c r="C25" s="11" t="s">
        <v>55</v>
      </c>
      <c r="D25" s="11">
        <v>4.0</v>
      </c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8"/>
      <c r="BA25" s="8"/>
      <c r="BB25" s="8"/>
      <c r="BC25" s="8"/>
      <c r="BD25" s="8"/>
      <c r="BE25" s="8"/>
    </row>
    <row r="26" ht="15.75" customHeight="1">
      <c r="A26" s="11" t="s">
        <v>60</v>
      </c>
      <c r="B26" s="11">
        <v>4.0</v>
      </c>
      <c r="C26" s="11" t="s">
        <v>55</v>
      </c>
      <c r="D26" s="11">
        <v>4.0</v>
      </c>
      <c r="E26" s="11"/>
      <c r="F26" s="11"/>
      <c r="G26" s="11"/>
      <c r="H26" s="11"/>
      <c r="I26" s="11"/>
      <c r="J26" s="11"/>
      <c r="K26" s="11">
        <v>1.0</v>
      </c>
      <c r="L26" s="11"/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8"/>
      <c r="BA26" s="8"/>
      <c r="BB26" s="8"/>
      <c r="BC26" s="8"/>
      <c r="BD26" s="8"/>
      <c r="BE26" s="8"/>
    </row>
    <row r="27" ht="15.75" customHeight="1">
      <c r="A27" s="11" t="s">
        <v>61</v>
      </c>
      <c r="B27" s="11">
        <v>6.0</v>
      </c>
      <c r="C27" s="11" t="s">
        <v>62</v>
      </c>
      <c r="D27" s="11">
        <v>8.0</v>
      </c>
      <c r="E27" s="11"/>
      <c r="F27" s="11"/>
      <c r="G27" s="11"/>
      <c r="H27" s="11"/>
      <c r="I27" s="11"/>
      <c r="J27" s="11">
        <v>8.0</v>
      </c>
      <c r="K27" s="11"/>
      <c r="L27" s="11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8"/>
      <c r="BA27" s="8"/>
      <c r="BB27" s="8"/>
      <c r="BC27" s="8"/>
      <c r="BD27" s="8"/>
      <c r="BE27" s="8"/>
    </row>
    <row r="28" ht="15.75" customHeight="1">
      <c r="A28" s="11" t="s">
        <v>63</v>
      </c>
      <c r="B28" s="11">
        <v>2.0</v>
      </c>
      <c r="C28" s="11" t="s">
        <v>62</v>
      </c>
      <c r="D28" s="11">
        <v>4.0</v>
      </c>
      <c r="E28" s="11">
        <v>15.0</v>
      </c>
      <c r="F28" s="11">
        <v>-5.0</v>
      </c>
      <c r="G28" s="11"/>
      <c r="H28" s="11"/>
      <c r="I28" s="11"/>
      <c r="J28" s="11"/>
      <c r="K28" s="11">
        <v>-1.0</v>
      </c>
      <c r="L28" s="11"/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8"/>
      <c r="BA28" s="8"/>
      <c r="BB28" s="8"/>
      <c r="BC28" s="8"/>
      <c r="BD28" s="8"/>
      <c r="BE28" s="8"/>
    </row>
    <row r="29" ht="15.75" customHeight="1">
      <c r="A29" s="11" t="s">
        <v>64</v>
      </c>
      <c r="B29" s="11">
        <v>2.0</v>
      </c>
      <c r="C29" s="11" t="s">
        <v>62</v>
      </c>
      <c r="D29" s="11">
        <v>4.0</v>
      </c>
      <c r="E29" s="11"/>
      <c r="F29" s="11"/>
      <c r="G29" s="11">
        <v>-3.0</v>
      </c>
      <c r="H29" s="11">
        <v>4.0</v>
      </c>
      <c r="I29" s="11"/>
      <c r="J29" s="11"/>
      <c r="K29" s="11"/>
      <c r="L29" s="11"/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8"/>
      <c r="BA29" s="8"/>
      <c r="BB29" s="8"/>
      <c r="BC29" s="8"/>
      <c r="BD29" s="8"/>
      <c r="BE29" s="8"/>
    </row>
    <row r="30" ht="15.75" customHeight="1">
      <c r="A30" s="11" t="s">
        <v>65</v>
      </c>
      <c r="B30" s="11">
        <v>3.0</v>
      </c>
      <c r="C30" s="11" t="s">
        <v>62</v>
      </c>
      <c r="D30" s="11">
        <v>4.0</v>
      </c>
      <c r="E30" s="11"/>
      <c r="F30" s="11"/>
      <c r="G30" s="11"/>
      <c r="H30" s="11"/>
      <c r="I30" s="11">
        <v>2.0</v>
      </c>
      <c r="J30" s="11">
        <v>1.0</v>
      </c>
      <c r="K30" s="11"/>
      <c r="L30" s="11"/>
      <c r="M30" s="1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8"/>
      <c r="BA30" s="8"/>
      <c r="BB30" s="8"/>
      <c r="BC30" s="8"/>
      <c r="BD30" s="8"/>
      <c r="BE30" s="8"/>
    </row>
    <row r="31" ht="15.75" customHeight="1">
      <c r="A31" s="11" t="s">
        <v>66</v>
      </c>
      <c r="B31" s="11">
        <v>4.0</v>
      </c>
      <c r="C31" s="11" t="s">
        <v>62</v>
      </c>
      <c r="D31" s="11">
        <v>4.0</v>
      </c>
      <c r="E31" s="11"/>
      <c r="F31" s="11"/>
      <c r="G31" s="11"/>
      <c r="H31" s="11">
        <v>3.0</v>
      </c>
      <c r="I31" s="11"/>
      <c r="J31" s="11"/>
      <c r="K31" s="11"/>
      <c r="L31" s="11"/>
      <c r="M31" s="11">
        <v>-2.0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8"/>
      <c r="BA31" s="8"/>
      <c r="BB31" s="8"/>
      <c r="BC31" s="8"/>
      <c r="BD31" s="8"/>
      <c r="BE31" s="8"/>
    </row>
    <row r="32" ht="15.75" customHeight="1">
      <c r="A32" s="11" t="s">
        <v>67</v>
      </c>
      <c r="B32" s="11">
        <v>1.0</v>
      </c>
      <c r="C32" s="11" t="s">
        <v>68</v>
      </c>
      <c r="D32" s="11">
        <v>4.0</v>
      </c>
      <c r="E32" s="11">
        <v>-10.0</v>
      </c>
      <c r="F32" s="11"/>
      <c r="G32" s="11"/>
      <c r="H32" s="11">
        <v>2.0</v>
      </c>
      <c r="I32" s="11"/>
      <c r="J32" s="11">
        <v>2.0</v>
      </c>
      <c r="K32" s="11"/>
      <c r="L32" s="11"/>
      <c r="M32" s="1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8"/>
      <c r="BA32" s="8"/>
      <c r="BB32" s="8"/>
      <c r="BC32" s="8"/>
      <c r="BD32" s="8"/>
      <c r="BE32" s="8"/>
    </row>
    <row r="33" ht="15.75" customHeight="1">
      <c r="A33" s="11" t="s">
        <v>69</v>
      </c>
      <c r="B33" s="11">
        <v>4.0</v>
      </c>
      <c r="C33" s="11" t="s">
        <v>68</v>
      </c>
      <c r="D33" s="11">
        <v>4.0</v>
      </c>
      <c r="E33" s="11">
        <v>-5.0</v>
      </c>
      <c r="F33" s="11">
        <v>-5.0</v>
      </c>
      <c r="G33" s="11"/>
      <c r="H33" s="11">
        <v>1.0</v>
      </c>
      <c r="I33" s="11"/>
      <c r="J33" s="11">
        <v>1.0</v>
      </c>
      <c r="K33" s="11"/>
      <c r="L33" s="11"/>
      <c r="M33" s="1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8"/>
      <c r="BA33" s="8"/>
      <c r="BB33" s="8"/>
      <c r="BC33" s="8"/>
      <c r="BD33" s="8"/>
      <c r="BE33" s="8"/>
    </row>
    <row r="34" ht="15.75" customHeight="1">
      <c r="A34" s="11" t="s">
        <v>70</v>
      </c>
      <c r="B34" s="11">
        <v>6.0</v>
      </c>
      <c r="C34" s="11" t="s">
        <v>71</v>
      </c>
      <c r="D34" s="11">
        <v>8.0</v>
      </c>
      <c r="E34" s="11">
        <v>15.0</v>
      </c>
      <c r="F34" s="11">
        <v>15.0</v>
      </c>
      <c r="G34" s="11"/>
      <c r="H34" s="11"/>
      <c r="I34" s="11"/>
      <c r="J34" s="11">
        <v>5.0</v>
      </c>
      <c r="K34" s="11"/>
      <c r="L34" s="11"/>
      <c r="M34" s="11">
        <v>5.0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8"/>
      <c r="BA34" s="8"/>
      <c r="BB34" s="8"/>
      <c r="BC34" s="8"/>
      <c r="BD34" s="8"/>
      <c r="BE34" s="8"/>
    </row>
    <row r="35" ht="15.75" customHeight="1">
      <c r="A35" s="11" t="s">
        <v>72</v>
      </c>
      <c r="B35" s="11">
        <v>3.0</v>
      </c>
      <c r="C35" s="11" t="s">
        <v>73</v>
      </c>
      <c r="D35" s="11">
        <v>4.0</v>
      </c>
      <c r="E35" s="11">
        <v>5.0</v>
      </c>
      <c r="F35" s="11"/>
      <c r="G35" s="11"/>
      <c r="H35" s="11"/>
      <c r="I35" s="11"/>
      <c r="J35" s="11"/>
      <c r="K35" s="11"/>
      <c r="L35" s="11"/>
      <c r="M35" s="11">
        <v>1.0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8"/>
      <c r="BA35" s="8"/>
      <c r="BB35" s="8"/>
      <c r="BC35" s="8"/>
      <c r="BD35" s="8"/>
      <c r="BE35" s="8"/>
    </row>
    <row r="36" ht="15.75" customHeight="1">
      <c r="A36" s="11" t="s">
        <v>74</v>
      </c>
      <c r="B36" s="11">
        <v>3.0</v>
      </c>
      <c r="C36" s="11" t="s">
        <v>75</v>
      </c>
      <c r="D36" s="11">
        <v>4.0</v>
      </c>
      <c r="E36" s="11"/>
      <c r="F36" s="11"/>
      <c r="G36" s="11"/>
      <c r="H36" s="11"/>
      <c r="I36" s="11">
        <v>3.0</v>
      </c>
      <c r="J36" s="11"/>
      <c r="K36" s="11"/>
      <c r="L36" s="11"/>
      <c r="M36" s="11">
        <v>-2.0</v>
      </c>
      <c r="N36" s="7"/>
      <c r="O36" s="7"/>
      <c r="P36" s="7"/>
      <c r="Q36" s="12"/>
      <c r="R36" s="7"/>
      <c r="S36" s="7"/>
      <c r="T36" s="7"/>
      <c r="U36" s="7"/>
      <c r="V36" s="7"/>
      <c r="W36" s="7"/>
      <c r="X36" s="7"/>
      <c r="Y36" s="7"/>
      <c r="Z36" s="7"/>
      <c r="AA36" s="7"/>
      <c r="AB36" s="12"/>
      <c r="AC36" s="12"/>
      <c r="AD36" s="7"/>
      <c r="AE36" s="12"/>
      <c r="AF36" s="7"/>
      <c r="AG36" s="7"/>
      <c r="AH36" s="12"/>
      <c r="AI36" s="7"/>
      <c r="AJ36" s="7"/>
      <c r="AK36" s="7"/>
      <c r="AL36" s="12"/>
      <c r="AM36" s="12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12"/>
      <c r="AZ36" s="8"/>
      <c r="BA36" s="8"/>
      <c r="BB36" s="8"/>
      <c r="BC36" s="8"/>
      <c r="BD36" s="8"/>
      <c r="BE36" s="8"/>
    </row>
    <row r="37" ht="15.75" customHeight="1">
      <c r="A37" s="11"/>
      <c r="B37" s="11">
        <f>sum(B17:B36)</f>
        <v>80</v>
      </c>
      <c r="C37" s="11"/>
      <c r="D37" s="11"/>
      <c r="E37" s="11">
        <f t="shared" ref="E37:M37" si="1">sum(E17:E36)</f>
        <v>25</v>
      </c>
      <c r="F37" s="11">
        <f t="shared" si="1"/>
        <v>90</v>
      </c>
      <c r="G37" s="11">
        <f t="shared" si="1"/>
        <v>5</v>
      </c>
      <c r="H37" s="11">
        <f t="shared" si="1"/>
        <v>13</v>
      </c>
      <c r="I37" s="11">
        <f t="shared" si="1"/>
        <v>15</v>
      </c>
      <c r="J37" s="11">
        <f t="shared" si="1"/>
        <v>17</v>
      </c>
      <c r="K37" s="11">
        <f t="shared" si="1"/>
        <v>18</v>
      </c>
      <c r="L37" s="11">
        <f t="shared" si="1"/>
        <v>6</v>
      </c>
      <c r="M37" s="11">
        <f t="shared" si="1"/>
        <v>4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2"/>
      <c r="AC37" s="12"/>
      <c r="AD37" s="7"/>
      <c r="AE37" s="7"/>
      <c r="AF37" s="7"/>
      <c r="AG37" s="7"/>
      <c r="AH37" s="7"/>
      <c r="AI37" s="7"/>
      <c r="AJ37" s="7"/>
      <c r="AK37" s="7"/>
      <c r="AL37" s="12"/>
      <c r="AM37" s="12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12"/>
      <c r="AZ37" s="8"/>
      <c r="BA37" s="8"/>
      <c r="BB37" s="8"/>
      <c r="BC37" s="8"/>
      <c r="BD37" s="8"/>
      <c r="BE37" s="8"/>
    </row>
    <row r="38" ht="15.75" customHeight="1">
      <c r="A38" s="16"/>
      <c r="B38" s="16"/>
      <c r="C38" s="16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2"/>
      <c r="AC38" s="12"/>
      <c r="AD38" s="7"/>
      <c r="AE38" s="7"/>
      <c r="AF38" s="7"/>
      <c r="AG38" s="7"/>
      <c r="AH38" s="7"/>
      <c r="AI38" s="7"/>
      <c r="AJ38" s="7"/>
      <c r="AK38" s="7"/>
      <c r="AL38" s="12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12"/>
      <c r="AZ38" s="8"/>
      <c r="BA38" s="8"/>
      <c r="BB38" s="8"/>
      <c r="BC38" s="8"/>
      <c r="BD38" s="8"/>
      <c r="BE38" s="8"/>
    </row>
    <row r="39" ht="15.75" customHeight="1">
      <c r="A39" s="17" t="s">
        <v>46</v>
      </c>
      <c r="B39" s="17" t="s">
        <v>47</v>
      </c>
      <c r="C39" s="17" t="s">
        <v>76</v>
      </c>
      <c r="D39" s="17" t="s">
        <v>77</v>
      </c>
      <c r="E39" s="12"/>
      <c r="F39" s="12"/>
      <c r="G39" s="12"/>
      <c r="H39" s="12"/>
      <c r="I39" s="12"/>
      <c r="J39" s="12"/>
      <c r="K39" s="12"/>
      <c r="L39" s="12"/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2"/>
      <c r="AC39" s="12"/>
      <c r="AD39" s="7"/>
      <c r="AE39" s="7"/>
      <c r="AF39" s="7"/>
      <c r="AG39" s="7"/>
      <c r="AH39" s="7"/>
      <c r="AI39" s="7"/>
      <c r="AJ39" s="7"/>
      <c r="AK39" s="7"/>
      <c r="AL39" s="12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12"/>
      <c r="AZ39" s="8"/>
      <c r="BA39" s="8"/>
      <c r="BB39" s="8"/>
      <c r="BC39" s="8"/>
      <c r="BD39" s="8"/>
      <c r="BE39" s="8"/>
    </row>
    <row r="40" ht="15.75" customHeight="1">
      <c r="A40" s="11" t="s">
        <v>49</v>
      </c>
      <c r="B40" s="11">
        <f>D17+D18+D19</f>
        <v>16</v>
      </c>
      <c r="C40" s="11">
        <f>B40/8+2</f>
        <v>4</v>
      </c>
      <c r="D40" s="11">
        <v>48.0</v>
      </c>
      <c r="E40" s="12"/>
      <c r="F40" s="12"/>
      <c r="G40" s="12"/>
      <c r="H40" s="12"/>
      <c r="I40" s="12"/>
      <c r="J40" s="12"/>
      <c r="K40" s="12"/>
      <c r="L40" s="12"/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2"/>
      <c r="AC40" s="12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12"/>
      <c r="AZ40" s="8"/>
      <c r="BA40" s="8"/>
      <c r="BB40" s="8"/>
      <c r="BC40" s="8"/>
      <c r="BD40" s="8"/>
      <c r="BE40" s="8"/>
    </row>
    <row r="41" ht="15.75" customHeight="1">
      <c r="A41" s="11" t="s">
        <v>53</v>
      </c>
      <c r="B41" s="11">
        <f>D20</f>
        <v>8</v>
      </c>
      <c r="C41" s="11">
        <f t="shared" ref="C41:C42" si="2">(B41/8)+2</f>
        <v>3</v>
      </c>
      <c r="D41" s="11">
        <v>35.0</v>
      </c>
      <c r="E41" s="12"/>
      <c r="F41" s="12"/>
      <c r="G41" s="12"/>
      <c r="H41" s="12"/>
      <c r="I41" s="12"/>
      <c r="J41" s="12"/>
      <c r="K41" s="12"/>
      <c r="L41" s="12"/>
      <c r="M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2"/>
      <c r="AC41" s="12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12"/>
      <c r="AZ41" s="12"/>
      <c r="BA41" s="12"/>
      <c r="BB41" s="12"/>
      <c r="BC41" s="12"/>
      <c r="BD41" s="12"/>
      <c r="BE41" s="12"/>
    </row>
    <row r="42" ht="15.75" customHeight="1">
      <c r="A42" s="11" t="s">
        <v>55</v>
      </c>
      <c r="B42" s="11">
        <f>D21+D22+D23+D24+D25+D26</f>
        <v>32</v>
      </c>
      <c r="C42" s="11">
        <f t="shared" si="2"/>
        <v>6</v>
      </c>
      <c r="D42" s="11">
        <v>40.0</v>
      </c>
      <c r="E42" s="12"/>
      <c r="F42" s="12"/>
      <c r="G42" s="12"/>
      <c r="H42" s="12"/>
      <c r="I42" s="12"/>
      <c r="J42" s="12"/>
      <c r="K42" s="12"/>
      <c r="L42" s="12"/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2"/>
      <c r="AC42" s="12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12"/>
      <c r="AZ42" s="12"/>
      <c r="BA42" s="12"/>
      <c r="BB42" s="12"/>
      <c r="BC42" s="12"/>
      <c r="BD42" s="12"/>
      <c r="BE42" s="12"/>
    </row>
    <row r="43" ht="15.75" customHeight="1">
      <c r="A43" s="11" t="s">
        <v>62</v>
      </c>
      <c r="B43" s="11">
        <f>D27+D28+D29+D30+D31</f>
        <v>24</v>
      </c>
      <c r="C43" s="11">
        <f t="shared" ref="C43:C45" si="3">B43/8+2</f>
        <v>5</v>
      </c>
      <c r="D43" s="11">
        <v>35.0</v>
      </c>
      <c r="E43" s="12"/>
      <c r="F43" s="12"/>
      <c r="G43" s="12"/>
      <c r="H43" s="12"/>
      <c r="I43" s="12"/>
      <c r="J43" s="12"/>
      <c r="K43" s="12"/>
      <c r="L43" s="12"/>
      <c r="M43" s="1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2"/>
      <c r="AC43" s="12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12"/>
      <c r="AZ43" s="12"/>
      <c r="BA43" s="12"/>
      <c r="BB43" s="12"/>
      <c r="BC43" s="12"/>
      <c r="BD43" s="12"/>
      <c r="BE43" s="12"/>
    </row>
    <row r="44" ht="15.75" customHeight="1">
      <c r="A44" s="11" t="s">
        <v>68</v>
      </c>
      <c r="B44" s="11">
        <f>D32+D33</f>
        <v>8</v>
      </c>
      <c r="C44" s="11">
        <f t="shared" si="3"/>
        <v>3</v>
      </c>
      <c r="D44" s="11">
        <v>20.0</v>
      </c>
      <c r="E44" s="12"/>
      <c r="F44" s="12"/>
      <c r="G44" s="12"/>
      <c r="H44" s="12"/>
      <c r="I44" s="12"/>
      <c r="J44" s="12"/>
      <c r="K44" s="12"/>
      <c r="L44" s="12"/>
      <c r="M44" s="1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2"/>
      <c r="AC44" s="12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12"/>
      <c r="AZ44" s="12"/>
      <c r="BA44" s="12"/>
      <c r="BB44" s="12"/>
      <c r="BC44" s="12"/>
      <c r="BD44" s="12"/>
      <c r="BE44" s="12"/>
    </row>
    <row r="45" ht="15.75" customHeight="1">
      <c r="A45" s="18" t="s">
        <v>71</v>
      </c>
      <c r="B45" s="18">
        <f>D34</f>
        <v>8</v>
      </c>
      <c r="C45" s="18">
        <f t="shared" si="3"/>
        <v>3</v>
      </c>
      <c r="D45" s="18">
        <v>0.15</v>
      </c>
      <c r="E45" s="12"/>
      <c r="F45" s="12"/>
      <c r="G45" s="12"/>
      <c r="H45" s="12"/>
      <c r="I45" s="12"/>
      <c r="J45" s="12"/>
      <c r="K45" s="12"/>
      <c r="L45" s="12"/>
      <c r="M45" s="1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2"/>
      <c r="AC45" s="12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12"/>
      <c r="AZ45" s="12"/>
      <c r="BA45" s="12"/>
      <c r="BB45" s="12"/>
      <c r="BC45" s="12"/>
      <c r="BD45" s="12"/>
      <c r="BE45" s="12"/>
    </row>
    <row r="46" ht="15.75" customHeight="1">
      <c r="A46" s="19"/>
      <c r="B46" s="19"/>
      <c r="C46" s="19"/>
      <c r="D46" s="19"/>
      <c r="E46" s="12"/>
      <c r="F46" s="12"/>
      <c r="G46" s="12"/>
      <c r="H46" s="12"/>
      <c r="I46" s="12"/>
      <c r="J46" s="12"/>
      <c r="K46" s="12"/>
      <c r="L46" s="12"/>
      <c r="M46" s="1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2"/>
      <c r="AC46" s="12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12"/>
      <c r="AZ46" s="12"/>
      <c r="BA46" s="12"/>
      <c r="BB46" s="12"/>
      <c r="BC46" s="12"/>
      <c r="BD46" s="12"/>
      <c r="BE46" s="12"/>
    </row>
    <row r="47" ht="15.75" customHeight="1">
      <c r="A47" s="20"/>
      <c r="B47" s="20"/>
      <c r="C47" s="20"/>
      <c r="D47" s="20"/>
      <c r="E47" s="12"/>
      <c r="F47" s="12"/>
      <c r="G47" s="12"/>
      <c r="H47" s="12"/>
      <c r="I47" s="12"/>
      <c r="J47" s="12"/>
      <c r="K47" s="12"/>
      <c r="L47" s="12"/>
      <c r="M47" s="1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12"/>
      <c r="AC47" s="12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12"/>
      <c r="AZ47" s="12"/>
      <c r="BA47" s="12"/>
      <c r="BB47" s="12"/>
      <c r="BC47" s="12"/>
      <c r="BD47" s="12"/>
      <c r="BE47" s="12"/>
    </row>
    <row r="48" ht="15.75" customHeight="1">
      <c r="A48" s="17" t="s">
        <v>78</v>
      </c>
      <c r="B48" s="17" t="s">
        <v>79</v>
      </c>
      <c r="C48" s="17"/>
      <c r="D48" s="17"/>
      <c r="E48" s="12"/>
      <c r="F48" s="12"/>
      <c r="G48" s="12"/>
      <c r="H48" s="12"/>
      <c r="I48" s="12"/>
      <c r="J48" s="12"/>
      <c r="K48" s="12"/>
      <c r="L48" s="12"/>
      <c r="M48" s="1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2"/>
      <c r="AC48" s="12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12"/>
      <c r="AZ48" s="12"/>
      <c r="BA48" s="12"/>
      <c r="BB48" s="12"/>
      <c r="BC48" s="12"/>
      <c r="BD48" s="12"/>
      <c r="BE48" s="12"/>
    </row>
    <row r="49" ht="15.75" customHeight="1">
      <c r="A49" s="11" t="s">
        <v>75</v>
      </c>
      <c r="B49" s="11"/>
      <c r="C49" s="11">
        <v>3.0</v>
      </c>
      <c r="D49" s="11">
        <v>35.0</v>
      </c>
      <c r="E49" s="12"/>
      <c r="F49" s="12"/>
      <c r="G49" s="12"/>
      <c r="H49" s="12"/>
      <c r="I49" s="12"/>
      <c r="J49" s="12"/>
      <c r="K49" s="12"/>
      <c r="L49" s="12"/>
      <c r="M49" s="1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12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12"/>
      <c r="AY49" s="12"/>
      <c r="AZ49" s="12"/>
      <c r="BA49" s="12"/>
      <c r="BB49" s="12"/>
      <c r="BC49" s="12"/>
      <c r="BD49" s="12"/>
      <c r="BE49" s="12"/>
    </row>
    <row r="50" ht="15.75" customHeight="1">
      <c r="A50" s="11" t="s">
        <v>80</v>
      </c>
      <c r="B50" s="11"/>
      <c r="C50" s="11">
        <v>2.0</v>
      </c>
      <c r="D50" s="11">
        <v>2.0</v>
      </c>
      <c r="E50" s="12"/>
      <c r="F50" s="12"/>
      <c r="G50" s="12"/>
      <c r="H50" s="12"/>
      <c r="I50" s="12"/>
      <c r="J50" s="12"/>
      <c r="K50" s="12"/>
      <c r="L50" s="12"/>
      <c r="M50" s="1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2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12"/>
      <c r="AY50" s="12"/>
      <c r="AZ50" s="12"/>
      <c r="BA50" s="12"/>
      <c r="BB50" s="12"/>
      <c r="BC50" s="12"/>
      <c r="BD50" s="12"/>
      <c r="BE50" s="12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12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12"/>
      <c r="AQ51" s="7"/>
      <c r="AR51" s="7"/>
      <c r="AS51" s="7"/>
      <c r="AT51" s="7"/>
      <c r="AU51" s="7"/>
      <c r="AV51" s="7"/>
      <c r="AW51" s="7"/>
      <c r="AX51" s="7"/>
      <c r="AY51" s="7"/>
      <c r="AZ51" s="12"/>
      <c r="BA51" s="12"/>
      <c r="BB51" s="12"/>
      <c r="BC51" s="12"/>
      <c r="BD51" s="12"/>
      <c r="BE51" s="12"/>
    </row>
    <row r="52" ht="15.75" customHeight="1">
      <c r="A52" s="1"/>
      <c r="B52" s="1" t="s">
        <v>81</v>
      </c>
      <c r="C52" s="11" t="s">
        <v>82</v>
      </c>
      <c r="D52" s="11" t="s">
        <v>27</v>
      </c>
      <c r="E52" s="11" t="s">
        <v>30</v>
      </c>
      <c r="F52" s="1" t="s">
        <v>32</v>
      </c>
      <c r="G52" s="1" t="s">
        <v>34</v>
      </c>
      <c r="H52" s="1" t="s">
        <v>36</v>
      </c>
      <c r="I52" s="1" t="s">
        <v>37</v>
      </c>
      <c r="J52" s="1" t="s">
        <v>38</v>
      </c>
      <c r="K52" s="1" t="s">
        <v>39</v>
      </c>
      <c r="L52" s="1" t="s">
        <v>40</v>
      </c>
      <c r="M52" s="1" t="s">
        <v>83</v>
      </c>
      <c r="N52" s="1" t="s">
        <v>84</v>
      </c>
      <c r="O52" s="11" t="s">
        <v>85</v>
      </c>
      <c r="P52" s="11" t="s">
        <v>86</v>
      </c>
      <c r="Q52" s="1" t="s">
        <v>87</v>
      </c>
      <c r="R52" s="1" t="s">
        <v>88</v>
      </c>
      <c r="S52" s="11" t="s">
        <v>89</v>
      </c>
      <c r="T52" s="11" t="s">
        <v>33</v>
      </c>
      <c r="U52" s="11" t="s">
        <v>90</v>
      </c>
      <c r="V52" s="11" t="s">
        <v>91</v>
      </c>
      <c r="W52" s="21" t="s">
        <v>92</v>
      </c>
      <c r="X52" s="21" t="s">
        <v>93</v>
      </c>
      <c r="Y52" s="21" t="s">
        <v>94</v>
      </c>
      <c r="Z52" s="1" t="s">
        <v>95</v>
      </c>
      <c r="AA52" s="1" t="s">
        <v>96</v>
      </c>
      <c r="AB52" s="21" t="s">
        <v>97</v>
      </c>
      <c r="AC52" s="1" t="s">
        <v>42</v>
      </c>
      <c r="AD52" s="1" t="s">
        <v>43</v>
      </c>
      <c r="AE52" s="1" t="s">
        <v>98</v>
      </c>
      <c r="AF52" s="11" t="s">
        <v>99</v>
      </c>
      <c r="AG52" s="11" t="s">
        <v>68</v>
      </c>
      <c r="AH52" s="11" t="s">
        <v>62</v>
      </c>
      <c r="AI52" s="11" t="s">
        <v>100</v>
      </c>
      <c r="AJ52" s="11" t="s">
        <v>101</v>
      </c>
      <c r="AK52" s="11" t="s">
        <v>102</v>
      </c>
      <c r="AL52" s="11" t="s">
        <v>103</v>
      </c>
      <c r="AM52" s="22" t="s">
        <v>104</v>
      </c>
      <c r="AN52" s="11" t="s">
        <v>71</v>
      </c>
      <c r="AO52" s="11" t="s">
        <v>105</v>
      </c>
      <c r="AP52" s="11" t="s">
        <v>106</v>
      </c>
      <c r="AQ52" s="11" t="s">
        <v>107</v>
      </c>
      <c r="AR52" s="11" t="s">
        <v>108</v>
      </c>
      <c r="AS52" s="11" t="s">
        <v>109</v>
      </c>
      <c r="AT52" s="11" t="s">
        <v>110</v>
      </c>
      <c r="AU52" s="1" t="s">
        <v>111</v>
      </c>
      <c r="AV52" s="1" t="s">
        <v>112</v>
      </c>
      <c r="AW52" s="23" t="s">
        <v>113</v>
      </c>
      <c r="AX52" s="23" t="s">
        <v>114</v>
      </c>
      <c r="AY52" s="24" t="s">
        <v>115</v>
      </c>
      <c r="AZ52" s="11" t="s">
        <v>116</v>
      </c>
      <c r="BA52" s="1" t="s">
        <v>117</v>
      </c>
      <c r="BB52" s="1" t="s">
        <v>118</v>
      </c>
      <c r="BC52" s="1" t="s">
        <v>119</v>
      </c>
      <c r="BD52" s="1" t="s">
        <v>120</v>
      </c>
      <c r="BE52" s="1" t="s">
        <v>121</v>
      </c>
    </row>
    <row r="53" ht="15.75" customHeight="1">
      <c r="A53" s="1" t="s">
        <v>122</v>
      </c>
      <c r="B53" s="25" t="s">
        <v>123</v>
      </c>
      <c r="C53" s="15"/>
      <c r="D53" s="15"/>
      <c r="E53" s="15"/>
      <c r="F53" s="15"/>
      <c r="G53" s="26"/>
      <c r="H53" s="15"/>
      <c r="I53" s="15"/>
      <c r="J53" s="27">
        <v>15.0</v>
      </c>
      <c r="K53" s="27">
        <v>15.0</v>
      </c>
      <c r="L53" s="27">
        <v>15.0</v>
      </c>
      <c r="M53" s="25">
        <v>40.0</v>
      </c>
      <c r="N53" s="26"/>
      <c r="O53" s="15"/>
      <c r="P53" s="15"/>
      <c r="Q53" s="25">
        <v>40.0</v>
      </c>
      <c r="R53" s="25">
        <v>21.0</v>
      </c>
      <c r="S53" s="27">
        <v>232.0</v>
      </c>
      <c r="T53" s="15"/>
      <c r="U53" s="15"/>
      <c r="V53" s="15"/>
      <c r="W53" s="28"/>
      <c r="X53" s="29">
        <v>250.0</v>
      </c>
      <c r="Y53" s="28"/>
      <c r="Z53" s="26"/>
      <c r="AA53" s="1">
        <f t="shared" ref="AA53:AA57" si="4">Z53/1024*1000</f>
        <v>0</v>
      </c>
      <c r="AB53" s="28"/>
      <c r="AC53" s="26"/>
      <c r="AD53" s="26"/>
      <c r="AE53" s="26"/>
      <c r="AF53" s="15"/>
      <c r="AG53" s="15"/>
      <c r="AH53" s="15"/>
      <c r="AI53" s="15"/>
      <c r="AJ53" s="15"/>
      <c r="AK53" s="15"/>
      <c r="AL53" s="15"/>
      <c r="AM53" s="30"/>
      <c r="AN53" s="15"/>
      <c r="AO53" s="15"/>
      <c r="AP53" s="15"/>
      <c r="AQ53" s="15"/>
      <c r="AR53" s="15"/>
      <c r="AS53" s="15"/>
      <c r="AT53" s="15"/>
      <c r="AU53" s="26"/>
      <c r="AV53" s="26"/>
      <c r="AW53" s="15"/>
      <c r="AX53" s="28"/>
      <c r="AY53" s="28"/>
      <c r="AZ53" s="27">
        <v>200.0</v>
      </c>
      <c r="BA53" s="25">
        <v>288.0</v>
      </c>
      <c r="BB53" s="25">
        <v>250.0</v>
      </c>
      <c r="BC53" s="25">
        <v>250.0</v>
      </c>
      <c r="BD53" s="25">
        <v>250.0</v>
      </c>
      <c r="BE53" s="26"/>
    </row>
    <row r="54" ht="15.75" customHeight="1">
      <c r="A54" s="1" t="s">
        <v>124</v>
      </c>
      <c r="B54" s="26"/>
      <c r="C54" s="15"/>
      <c r="D54" s="15"/>
      <c r="E54" s="15"/>
      <c r="F54" s="15"/>
      <c r="G54" s="26"/>
      <c r="H54" s="15"/>
      <c r="I54" s="15"/>
      <c r="J54" s="15"/>
      <c r="K54" s="15"/>
      <c r="L54" s="15"/>
      <c r="M54" s="26"/>
      <c r="N54" s="26"/>
      <c r="O54" s="15"/>
      <c r="P54" s="15"/>
      <c r="Q54" s="26"/>
      <c r="R54" s="26"/>
      <c r="S54" s="15"/>
      <c r="T54" s="15"/>
      <c r="U54" s="15"/>
      <c r="V54" s="15"/>
      <c r="W54" s="28"/>
      <c r="X54" s="28"/>
      <c r="Y54" s="28"/>
      <c r="Z54" s="26"/>
      <c r="AA54" s="1">
        <f t="shared" si="4"/>
        <v>0</v>
      </c>
      <c r="AB54" s="28"/>
      <c r="AC54" s="26"/>
      <c r="AD54" s="26"/>
      <c r="AE54" s="26"/>
      <c r="AF54" s="15"/>
      <c r="AG54" s="15"/>
      <c r="AH54" s="15"/>
      <c r="AI54" s="15"/>
      <c r="AJ54" s="15"/>
      <c r="AK54" s="15"/>
      <c r="AL54" s="15"/>
      <c r="AM54" s="30"/>
      <c r="AN54" s="15"/>
      <c r="AO54" s="15"/>
      <c r="AP54" s="15"/>
      <c r="AQ54" s="15"/>
      <c r="AR54" s="15"/>
      <c r="AS54" s="15"/>
      <c r="AT54" s="15"/>
      <c r="AU54" s="26"/>
      <c r="AV54" s="26"/>
      <c r="AW54" s="15"/>
      <c r="AX54" s="28"/>
      <c r="AY54" s="28"/>
      <c r="AZ54" s="15"/>
      <c r="BA54" s="26"/>
      <c r="BB54" s="26"/>
      <c r="BC54" s="26"/>
      <c r="BD54" s="26"/>
      <c r="BE54" s="26"/>
    </row>
    <row r="55" ht="15.75" customHeight="1">
      <c r="A55" s="1" t="s">
        <v>125</v>
      </c>
      <c r="B55" s="25" t="s">
        <v>126</v>
      </c>
      <c r="C55" s="15"/>
      <c r="D55" s="15"/>
      <c r="E55" s="27">
        <v>40.0</v>
      </c>
      <c r="F55" s="15"/>
      <c r="G55" s="26"/>
      <c r="H55" s="15"/>
      <c r="I55" s="15"/>
      <c r="J55" s="27">
        <v>15.0</v>
      </c>
      <c r="K55" s="27">
        <v>15.0</v>
      </c>
      <c r="L55" s="15"/>
      <c r="M55" s="25">
        <v>50.0</v>
      </c>
      <c r="N55" s="26"/>
      <c r="O55" s="15"/>
      <c r="P55" s="15"/>
      <c r="Q55" s="25">
        <v>50.0</v>
      </c>
      <c r="R55" s="25">
        <v>60.0</v>
      </c>
      <c r="S55" s="27">
        <v>248.0</v>
      </c>
      <c r="T55" s="15"/>
      <c r="U55" s="15"/>
      <c r="V55" s="15"/>
      <c r="W55" s="28"/>
      <c r="X55" s="29">
        <v>242.0</v>
      </c>
      <c r="Y55" s="28"/>
      <c r="Z55" s="26"/>
      <c r="AA55" s="1">
        <f t="shared" si="4"/>
        <v>0</v>
      </c>
      <c r="AB55" s="28"/>
      <c r="AC55" s="26"/>
      <c r="AD55" s="26"/>
      <c r="AE55" s="26"/>
      <c r="AF55" s="15"/>
      <c r="AG55" s="15"/>
      <c r="AH55" s="15"/>
      <c r="AI55" s="15"/>
      <c r="AJ55" s="15"/>
      <c r="AK55" s="15"/>
      <c r="AL55" s="27">
        <v>10.0</v>
      </c>
      <c r="AM55" s="30"/>
      <c r="AN55" s="15"/>
      <c r="AO55" s="15"/>
      <c r="AP55" s="15"/>
      <c r="AQ55" s="15"/>
      <c r="AR55" s="15"/>
      <c r="AS55" s="15"/>
      <c r="AT55" s="15"/>
      <c r="AU55" s="26"/>
      <c r="AV55" s="26"/>
      <c r="AW55" s="15"/>
      <c r="AX55" s="29" t="s">
        <v>127</v>
      </c>
      <c r="AY55" s="28"/>
      <c r="AZ55" s="27">
        <v>154.0</v>
      </c>
      <c r="BA55" s="25">
        <v>216.0</v>
      </c>
      <c r="BB55" s="26">
        <v>242.0</v>
      </c>
      <c r="BC55" s="25">
        <v>242.0</v>
      </c>
      <c r="BD55" s="25">
        <v>255.0</v>
      </c>
      <c r="BE55" s="26"/>
    </row>
    <row r="56" ht="15.75" customHeight="1">
      <c r="A56" s="1" t="s">
        <v>128</v>
      </c>
      <c r="B56" s="26"/>
      <c r="C56" s="15"/>
      <c r="D56" s="15"/>
      <c r="E56" s="15"/>
      <c r="F56" s="15"/>
      <c r="G56" s="26"/>
      <c r="H56" s="15"/>
      <c r="I56" s="15"/>
      <c r="J56" s="15"/>
      <c r="K56" s="15"/>
      <c r="L56" s="15"/>
      <c r="M56" s="26"/>
      <c r="N56" s="26"/>
      <c r="O56" s="15"/>
      <c r="P56" s="15"/>
      <c r="Q56" s="26"/>
      <c r="R56" s="26"/>
      <c r="S56" s="15"/>
      <c r="T56" s="15"/>
      <c r="U56" s="15"/>
      <c r="V56" s="15"/>
      <c r="W56" s="28"/>
      <c r="X56" s="28"/>
      <c r="Y56" s="28"/>
      <c r="Z56" s="26"/>
      <c r="AA56" s="1">
        <f t="shared" si="4"/>
        <v>0</v>
      </c>
      <c r="AB56" s="28"/>
      <c r="AC56" s="26"/>
      <c r="AD56" s="26"/>
      <c r="AE56" s="26"/>
      <c r="AF56" s="15"/>
      <c r="AG56" s="15"/>
      <c r="AH56" s="15"/>
      <c r="AI56" s="15"/>
      <c r="AJ56" s="15"/>
      <c r="AK56" s="15"/>
      <c r="AL56" s="15"/>
      <c r="AM56" s="30"/>
      <c r="AN56" s="15"/>
      <c r="AO56" s="15"/>
      <c r="AP56" s="15"/>
      <c r="AQ56" s="15"/>
      <c r="AR56" s="15"/>
      <c r="AS56" s="15"/>
      <c r="AT56" s="15"/>
      <c r="AU56" s="26"/>
      <c r="AV56" s="26"/>
      <c r="AW56" s="15"/>
      <c r="AX56" s="28"/>
      <c r="AY56" s="28"/>
      <c r="AZ56" s="15"/>
      <c r="BA56" s="26"/>
      <c r="BB56" s="26"/>
      <c r="BC56" s="26"/>
      <c r="BD56" s="26"/>
      <c r="BE56" s="26"/>
    </row>
    <row r="57" ht="15.75" customHeight="1">
      <c r="A57" s="1" t="s">
        <v>129</v>
      </c>
      <c r="B57" s="26"/>
      <c r="C57" s="15"/>
      <c r="D57" s="15"/>
      <c r="E57" s="15"/>
      <c r="F57" s="15"/>
      <c r="G57" s="26"/>
      <c r="H57" s="15"/>
      <c r="I57" s="15"/>
      <c r="J57" s="15"/>
      <c r="K57" s="15"/>
      <c r="L57" s="15"/>
      <c r="M57" s="26"/>
      <c r="N57" s="26"/>
      <c r="O57" s="15"/>
      <c r="P57" s="15"/>
      <c r="Q57" s="26"/>
      <c r="R57" s="26"/>
      <c r="S57" s="15"/>
      <c r="T57" s="15"/>
      <c r="U57" s="15"/>
      <c r="V57" s="15"/>
      <c r="W57" s="28"/>
      <c r="X57" s="28"/>
      <c r="Y57" s="28"/>
      <c r="Z57" s="26"/>
      <c r="AA57" s="1">
        <f t="shared" si="4"/>
        <v>0</v>
      </c>
      <c r="AB57" s="28"/>
      <c r="AC57" s="26"/>
      <c r="AD57" s="26"/>
      <c r="AE57" s="26"/>
      <c r="AF57" s="15"/>
      <c r="AG57" s="15"/>
      <c r="AH57" s="15"/>
      <c r="AI57" s="15"/>
      <c r="AJ57" s="15"/>
      <c r="AK57" s="15"/>
      <c r="AL57" s="15"/>
      <c r="AM57" s="30"/>
      <c r="AN57" s="15"/>
      <c r="AO57" s="15"/>
      <c r="AP57" s="15"/>
      <c r="AQ57" s="15"/>
      <c r="AR57" s="15"/>
      <c r="AS57" s="15"/>
      <c r="AT57" s="15"/>
      <c r="AU57" s="26"/>
      <c r="AV57" s="26"/>
      <c r="AW57" s="15"/>
      <c r="AX57" s="28"/>
      <c r="AY57" s="28"/>
      <c r="AZ57" s="15"/>
      <c r="BA57" s="26"/>
      <c r="BB57" s="26"/>
      <c r="BC57" s="26"/>
      <c r="BD57" s="26"/>
      <c r="BE57" s="26"/>
    </row>
    <row r="58" ht="15.75" customHeight="1">
      <c r="A58" s="6"/>
      <c r="B58" s="6"/>
      <c r="C58" s="12"/>
      <c r="D58" s="12"/>
      <c r="E58" s="12"/>
      <c r="F58" s="12"/>
      <c r="G58" s="6"/>
      <c r="H58" s="12"/>
      <c r="I58" s="12"/>
      <c r="J58" s="12"/>
      <c r="K58" s="12"/>
      <c r="L58" s="12"/>
      <c r="M58" s="6"/>
      <c r="N58" s="6"/>
      <c r="O58" s="12"/>
      <c r="P58" s="12"/>
      <c r="Q58" s="6"/>
      <c r="R58" s="6"/>
      <c r="S58" s="12"/>
      <c r="T58" s="12"/>
      <c r="U58" s="12"/>
      <c r="V58" s="12"/>
      <c r="W58" s="8"/>
      <c r="X58" s="8"/>
      <c r="Y58" s="8"/>
      <c r="Z58" s="6"/>
      <c r="AA58" s="6"/>
      <c r="AB58" s="8"/>
      <c r="AC58" s="6"/>
      <c r="AD58" s="6"/>
      <c r="AE58" s="6"/>
      <c r="AF58" s="12"/>
      <c r="AG58" s="12"/>
      <c r="AH58" s="12"/>
      <c r="AI58" s="12"/>
      <c r="AJ58" s="12"/>
      <c r="AK58" s="12"/>
      <c r="AL58" s="12"/>
      <c r="AN58" s="12"/>
      <c r="AO58" s="12"/>
      <c r="AP58" s="12"/>
      <c r="AQ58" s="12"/>
      <c r="AR58" s="12"/>
      <c r="AS58" s="12"/>
      <c r="AT58" s="12"/>
      <c r="AU58" s="6"/>
      <c r="AV58" s="6"/>
      <c r="AW58" s="7"/>
      <c r="AX58" s="7"/>
      <c r="AY58" s="7"/>
      <c r="AZ58" s="7"/>
      <c r="BA58" s="7"/>
      <c r="BB58" s="12"/>
      <c r="BC58" s="8"/>
      <c r="BD58" s="12"/>
      <c r="BE58" s="7"/>
    </row>
    <row r="59" ht="15.75" customHeight="1">
      <c r="A59" s="9"/>
      <c r="B59" s="10" t="s">
        <v>81</v>
      </c>
      <c r="C59" s="11" t="s">
        <v>82</v>
      </c>
      <c r="D59" s="11" t="s">
        <v>27</v>
      </c>
      <c r="E59" s="11" t="s">
        <v>30</v>
      </c>
      <c r="F59" s="1" t="s">
        <v>32</v>
      </c>
      <c r="G59" s="10" t="s">
        <v>34</v>
      </c>
      <c r="H59" s="1" t="s">
        <v>36</v>
      </c>
      <c r="I59" s="1" t="s">
        <v>37</v>
      </c>
      <c r="J59" s="1" t="s">
        <v>38</v>
      </c>
      <c r="K59" s="1" t="s">
        <v>39</v>
      </c>
      <c r="L59" s="1" t="s">
        <v>40</v>
      </c>
      <c r="M59" s="10" t="s">
        <v>83</v>
      </c>
      <c r="N59" s="10" t="s">
        <v>84</v>
      </c>
      <c r="O59" s="11" t="s">
        <v>85</v>
      </c>
      <c r="P59" s="11" t="s">
        <v>86</v>
      </c>
      <c r="Q59" s="1" t="s">
        <v>87</v>
      </c>
      <c r="R59" s="1" t="s">
        <v>88</v>
      </c>
      <c r="S59" s="11" t="s">
        <v>89</v>
      </c>
      <c r="T59" s="11" t="s">
        <v>33</v>
      </c>
      <c r="U59" s="11" t="s">
        <v>90</v>
      </c>
      <c r="V59" s="11" t="s">
        <v>91</v>
      </c>
      <c r="W59" s="21" t="s">
        <v>92</v>
      </c>
      <c r="X59" s="21" t="s">
        <v>93</v>
      </c>
      <c r="Y59" s="21" t="s">
        <v>94</v>
      </c>
      <c r="Z59" s="1" t="s">
        <v>95</v>
      </c>
      <c r="AA59" s="1" t="s">
        <v>96</v>
      </c>
      <c r="AB59" s="21" t="s">
        <v>97</v>
      </c>
      <c r="AC59" s="1" t="s">
        <v>42</v>
      </c>
      <c r="AD59" s="1" t="s">
        <v>43</v>
      </c>
      <c r="AE59" s="1" t="s">
        <v>98</v>
      </c>
      <c r="AF59" s="11" t="s">
        <v>99</v>
      </c>
      <c r="AG59" s="11" t="s">
        <v>68</v>
      </c>
      <c r="AH59" s="11" t="s">
        <v>62</v>
      </c>
      <c r="AI59" s="11" t="s">
        <v>100</v>
      </c>
      <c r="AJ59" s="11" t="s">
        <v>101</v>
      </c>
      <c r="AK59" s="11" t="s">
        <v>102</v>
      </c>
      <c r="AL59" s="11" t="s">
        <v>103</v>
      </c>
      <c r="AM59" s="22" t="s">
        <v>104</v>
      </c>
      <c r="AN59" s="11" t="s">
        <v>71</v>
      </c>
      <c r="AO59" s="11" t="s">
        <v>105</v>
      </c>
      <c r="AP59" s="11" t="s">
        <v>106</v>
      </c>
      <c r="AQ59" s="11" t="s">
        <v>107</v>
      </c>
      <c r="AR59" s="11" t="s">
        <v>108</v>
      </c>
      <c r="AS59" s="11" t="s">
        <v>109</v>
      </c>
      <c r="AT59" s="11" t="s">
        <v>110</v>
      </c>
      <c r="AU59" s="1" t="s">
        <v>111</v>
      </c>
      <c r="AV59" s="31" t="s">
        <v>130</v>
      </c>
      <c r="AW59" s="23" t="s">
        <v>113</v>
      </c>
      <c r="AX59" s="23" t="s">
        <v>114</v>
      </c>
      <c r="AY59" s="24" t="s">
        <v>115</v>
      </c>
      <c r="AZ59" s="32"/>
      <c r="BA59" s="7"/>
      <c r="BB59" s="12"/>
      <c r="BC59" s="8"/>
      <c r="BD59" s="12"/>
      <c r="BE59" s="7"/>
    </row>
    <row r="60" ht="15.75" customHeight="1">
      <c r="A60" s="9" t="s">
        <v>131</v>
      </c>
      <c r="B60" s="33" t="s">
        <v>132</v>
      </c>
      <c r="C60" s="27">
        <v>132.0</v>
      </c>
      <c r="D60" s="27">
        <v>66.0</v>
      </c>
      <c r="E60" s="27">
        <v>65.0</v>
      </c>
      <c r="F60" s="27">
        <v>28.0</v>
      </c>
      <c r="G60" s="33">
        <v>29.0</v>
      </c>
      <c r="H60" s="27">
        <v>28.0</v>
      </c>
      <c r="I60" s="27">
        <v>28.0</v>
      </c>
      <c r="J60" s="27">
        <v>34.0</v>
      </c>
      <c r="K60" s="27">
        <v>35.0</v>
      </c>
      <c r="L60" s="27">
        <v>30.0</v>
      </c>
      <c r="M60" s="33">
        <v>61.0</v>
      </c>
      <c r="N60" s="33">
        <v>61.0</v>
      </c>
      <c r="O60" s="15"/>
      <c r="P60" s="15"/>
      <c r="Q60" s="25">
        <v>61.0</v>
      </c>
      <c r="R60" s="25">
        <v>51.0</v>
      </c>
      <c r="S60" s="15"/>
      <c r="T60" s="27">
        <v>88.0</v>
      </c>
      <c r="U60" s="27">
        <v>125.0</v>
      </c>
      <c r="V60" s="27">
        <v>10.0</v>
      </c>
      <c r="W60" s="28"/>
      <c r="X60" s="28"/>
      <c r="Y60" s="28"/>
      <c r="Z60" s="25">
        <v>8.0</v>
      </c>
      <c r="AA60" s="1">
        <f t="shared" ref="AA60:AA72" si="5">Z60/1024*1000</f>
        <v>7.8125</v>
      </c>
      <c r="AB60" s="28"/>
      <c r="AC60" s="26"/>
      <c r="AD60" s="26"/>
      <c r="AE60" s="26"/>
      <c r="AF60" s="15"/>
      <c r="AG60" s="15"/>
      <c r="AH60" s="15"/>
      <c r="AI60" s="15"/>
      <c r="AJ60" s="15"/>
      <c r="AK60" s="15"/>
      <c r="AL60" s="15"/>
      <c r="AM60" s="30"/>
      <c r="AN60" s="15"/>
      <c r="AO60" s="15"/>
      <c r="AP60" s="15"/>
      <c r="AQ60" s="15"/>
      <c r="AR60" s="15"/>
      <c r="AS60" s="15"/>
      <c r="AT60" s="15"/>
      <c r="AU60" s="26"/>
      <c r="AV60" s="34"/>
      <c r="AW60" s="27">
        <v>12.0</v>
      </c>
      <c r="AX60" s="27" t="s">
        <v>133</v>
      </c>
      <c r="AY60" s="35"/>
      <c r="AZ60" s="36"/>
      <c r="BA60" s="7"/>
      <c r="BB60" s="12"/>
      <c r="BC60" s="8"/>
      <c r="BD60" s="12"/>
      <c r="BE60" s="7"/>
    </row>
    <row r="61" ht="15.75" customHeight="1">
      <c r="A61" s="9" t="s">
        <v>134</v>
      </c>
      <c r="B61" s="33" t="s">
        <v>135</v>
      </c>
      <c r="C61" s="15"/>
      <c r="D61" s="15"/>
      <c r="E61" s="15"/>
      <c r="F61" s="15"/>
      <c r="G61" s="14"/>
      <c r="H61" s="15"/>
      <c r="I61" s="15"/>
      <c r="J61" s="27">
        <v>10.0</v>
      </c>
      <c r="K61" s="15"/>
      <c r="L61" s="15"/>
      <c r="M61" s="14"/>
      <c r="N61" s="14"/>
      <c r="O61" s="15"/>
      <c r="P61" s="15"/>
      <c r="Q61" s="26"/>
      <c r="R61" s="25">
        <v>10.0</v>
      </c>
      <c r="S61" s="15"/>
      <c r="T61" s="15"/>
      <c r="U61" s="15"/>
      <c r="V61" s="15"/>
      <c r="W61" s="28"/>
      <c r="X61" s="28"/>
      <c r="Y61" s="28"/>
      <c r="Z61" s="26"/>
      <c r="AA61" s="1">
        <f t="shared" si="5"/>
        <v>0</v>
      </c>
      <c r="AB61" s="28"/>
      <c r="AC61" s="26"/>
      <c r="AD61" s="26"/>
      <c r="AE61" s="26"/>
      <c r="AF61" s="15"/>
      <c r="AG61" s="15"/>
      <c r="AH61" s="15"/>
      <c r="AI61" s="15"/>
      <c r="AJ61" s="15"/>
      <c r="AK61" s="15"/>
      <c r="AL61" s="15"/>
      <c r="AM61" s="30"/>
      <c r="AN61" s="15"/>
      <c r="AO61" s="15"/>
      <c r="AP61" s="15"/>
      <c r="AQ61" s="15"/>
      <c r="AR61" s="15"/>
      <c r="AS61" s="15"/>
      <c r="AT61" s="15"/>
      <c r="AU61" s="26"/>
      <c r="AV61" s="34"/>
      <c r="AW61" s="15"/>
      <c r="AX61" s="15"/>
      <c r="AY61" s="34"/>
      <c r="AZ61" s="32"/>
      <c r="BA61" s="7"/>
      <c r="BB61" s="12"/>
      <c r="BC61" s="8"/>
      <c r="BD61" s="12"/>
      <c r="BE61" s="7"/>
    </row>
    <row r="62" ht="15.75" customHeight="1">
      <c r="A62" s="9" t="s">
        <v>136</v>
      </c>
      <c r="B62" s="33" t="s">
        <v>137</v>
      </c>
      <c r="C62" s="15"/>
      <c r="D62" s="15"/>
      <c r="E62" s="27">
        <v>20.0</v>
      </c>
      <c r="F62" s="15"/>
      <c r="G62" s="14"/>
      <c r="H62" s="15"/>
      <c r="I62" s="15"/>
      <c r="J62" s="27">
        <v>10.0</v>
      </c>
      <c r="K62" s="27">
        <v>10.0</v>
      </c>
      <c r="L62" s="27">
        <v>10.0</v>
      </c>
      <c r="M62" s="26"/>
      <c r="N62" s="26"/>
      <c r="O62" s="15"/>
      <c r="P62" s="15"/>
      <c r="Q62" s="14"/>
      <c r="R62" s="25">
        <v>7.0</v>
      </c>
      <c r="S62" s="15"/>
      <c r="T62" s="15"/>
      <c r="U62" s="15"/>
      <c r="V62" s="15"/>
      <c r="W62" s="28"/>
      <c r="X62" s="28"/>
      <c r="Y62" s="28"/>
      <c r="Z62" s="26"/>
      <c r="AA62" s="1">
        <f t="shared" si="5"/>
        <v>0</v>
      </c>
      <c r="AB62" s="28"/>
      <c r="AC62" s="26"/>
      <c r="AD62" s="26"/>
      <c r="AE62" s="26"/>
      <c r="AF62" s="15"/>
      <c r="AG62" s="15"/>
      <c r="AH62" s="26"/>
      <c r="AI62" s="15"/>
      <c r="AJ62" s="15"/>
      <c r="AK62" s="15"/>
      <c r="AL62" s="15"/>
      <c r="AM62" s="30"/>
      <c r="AN62" s="15"/>
      <c r="AO62" s="15"/>
      <c r="AP62" s="15"/>
      <c r="AQ62" s="15"/>
      <c r="AR62" s="15"/>
      <c r="AS62" s="15"/>
      <c r="AT62" s="15"/>
      <c r="AU62" s="26"/>
      <c r="AV62" s="34"/>
      <c r="AW62" s="15"/>
      <c r="AX62" s="15"/>
      <c r="AY62" s="34"/>
      <c r="AZ62" s="32"/>
      <c r="BA62" s="7"/>
      <c r="BB62" s="12"/>
      <c r="BC62" s="8"/>
      <c r="BD62" s="12"/>
      <c r="BE62" s="7"/>
    </row>
    <row r="63" ht="15.75" customHeight="1">
      <c r="A63" s="9" t="s">
        <v>138</v>
      </c>
      <c r="B63" s="33" t="s">
        <v>139</v>
      </c>
      <c r="C63" s="15"/>
      <c r="D63" s="15"/>
      <c r="E63" s="15"/>
      <c r="F63" s="15"/>
      <c r="G63" s="14"/>
      <c r="H63" s="15"/>
      <c r="I63" s="15"/>
      <c r="J63" s="15"/>
      <c r="K63" s="15"/>
      <c r="L63" s="15"/>
      <c r="M63" s="26"/>
      <c r="N63" s="26"/>
      <c r="O63" s="15"/>
      <c r="P63" s="15"/>
      <c r="Q63" s="14"/>
      <c r="R63" s="25">
        <v>10.0</v>
      </c>
      <c r="S63" s="15"/>
      <c r="T63" s="15"/>
      <c r="U63" s="15"/>
      <c r="V63" s="15"/>
      <c r="W63" s="28"/>
      <c r="X63" s="28"/>
      <c r="Y63" s="28"/>
      <c r="Z63" s="26"/>
      <c r="AA63" s="1">
        <f t="shared" si="5"/>
        <v>0</v>
      </c>
      <c r="AB63" s="28"/>
      <c r="AC63" s="26"/>
      <c r="AD63" s="26"/>
      <c r="AE63" s="26"/>
      <c r="AF63" s="27">
        <v>2.0</v>
      </c>
      <c r="AG63" s="15"/>
      <c r="AH63" s="26"/>
      <c r="AI63" s="15"/>
      <c r="AJ63" s="15"/>
      <c r="AK63" s="15"/>
      <c r="AL63" s="15"/>
      <c r="AM63" s="30"/>
      <c r="AN63" s="15"/>
      <c r="AO63" s="15"/>
      <c r="AP63" s="15"/>
      <c r="AQ63" s="15"/>
      <c r="AR63" s="15"/>
      <c r="AS63" s="15"/>
      <c r="AT63" s="15"/>
      <c r="AU63" s="26"/>
      <c r="AV63" s="34"/>
      <c r="AW63" s="15"/>
      <c r="AX63" s="15"/>
      <c r="AY63" s="34"/>
      <c r="AZ63" s="32"/>
      <c r="BA63" s="7"/>
      <c r="BB63" s="12"/>
      <c r="BC63" s="8"/>
      <c r="BD63" s="12"/>
      <c r="BE63" s="7"/>
    </row>
    <row r="64" ht="15.75" customHeight="1">
      <c r="A64" s="9" t="s">
        <v>140</v>
      </c>
      <c r="B64" s="33" t="s">
        <v>141</v>
      </c>
      <c r="C64" s="27">
        <v>164.0</v>
      </c>
      <c r="D64" s="27">
        <v>87.0</v>
      </c>
      <c r="E64" s="27">
        <v>91.0</v>
      </c>
      <c r="F64" s="27">
        <v>34.0</v>
      </c>
      <c r="G64" s="33">
        <v>34.0</v>
      </c>
      <c r="H64" s="27">
        <v>30.0</v>
      </c>
      <c r="I64" s="27">
        <v>30.0</v>
      </c>
      <c r="J64" s="27">
        <v>45.0</v>
      </c>
      <c r="K64" s="27">
        <v>45.0</v>
      </c>
      <c r="L64" s="27">
        <v>35.0</v>
      </c>
      <c r="M64" s="25">
        <v>64.0</v>
      </c>
      <c r="N64" s="25">
        <v>64.0</v>
      </c>
      <c r="O64" s="15"/>
      <c r="P64" s="15"/>
      <c r="Q64" s="33">
        <v>64.0</v>
      </c>
      <c r="R64" s="25">
        <v>54.0</v>
      </c>
      <c r="S64" s="15"/>
      <c r="T64" s="27">
        <v>91.0</v>
      </c>
      <c r="U64" s="27">
        <v>136.0</v>
      </c>
      <c r="V64" s="27">
        <v>11.0</v>
      </c>
      <c r="W64" s="28"/>
      <c r="X64" s="28"/>
      <c r="Y64" s="28"/>
      <c r="Z64" s="25">
        <v>4.0</v>
      </c>
      <c r="AA64" s="1">
        <f t="shared" si="5"/>
        <v>3.90625</v>
      </c>
      <c r="AB64" s="29">
        <v>4.0</v>
      </c>
      <c r="AC64" s="26"/>
      <c r="AD64" s="26"/>
      <c r="AE64" s="26"/>
      <c r="AF64" s="15"/>
      <c r="AG64" s="15"/>
      <c r="AH64" s="26"/>
      <c r="AI64" s="15"/>
      <c r="AJ64" s="15"/>
      <c r="AK64" s="15"/>
      <c r="AL64" s="15"/>
      <c r="AM64" s="30"/>
      <c r="AN64" s="27"/>
      <c r="AO64" s="15"/>
      <c r="AP64" s="15"/>
      <c r="AQ64" s="15"/>
      <c r="AR64" s="15"/>
      <c r="AS64" s="15"/>
      <c r="AT64" s="27">
        <v>13.0</v>
      </c>
      <c r="AU64" s="26"/>
      <c r="AV64" s="26"/>
      <c r="AW64" s="15"/>
      <c r="AX64" s="15"/>
      <c r="AY64" s="34"/>
      <c r="AZ64" s="32"/>
      <c r="BA64" s="7"/>
      <c r="BB64" s="12"/>
      <c r="BC64" s="8"/>
      <c r="BD64" s="12"/>
      <c r="BE64" s="7"/>
    </row>
    <row r="65" ht="15.75" customHeight="1">
      <c r="A65" s="9" t="s">
        <v>142</v>
      </c>
      <c r="B65" s="33" t="s">
        <v>143</v>
      </c>
      <c r="C65" s="27">
        <v>120.0</v>
      </c>
      <c r="D65" s="27">
        <v>55.0</v>
      </c>
      <c r="E65" s="27">
        <v>47.0</v>
      </c>
      <c r="F65" s="27">
        <v>16.0</v>
      </c>
      <c r="G65" s="33">
        <v>43.0</v>
      </c>
      <c r="H65" s="27">
        <v>39.0</v>
      </c>
      <c r="I65" s="27">
        <v>15.0</v>
      </c>
      <c r="J65" s="27">
        <v>33.0</v>
      </c>
      <c r="K65" s="27">
        <v>50.0</v>
      </c>
      <c r="L65" s="27">
        <v>29.0</v>
      </c>
      <c r="M65" s="25">
        <v>62.0</v>
      </c>
      <c r="N65" s="25">
        <v>62.0</v>
      </c>
      <c r="O65" s="15"/>
      <c r="P65" s="15"/>
      <c r="Q65" s="33">
        <v>62.0</v>
      </c>
      <c r="R65" s="25">
        <v>57.0</v>
      </c>
      <c r="S65" s="15"/>
      <c r="T65" s="27">
        <v>74.0</v>
      </c>
      <c r="U65" s="27">
        <v>87.0</v>
      </c>
      <c r="V65" s="27">
        <v>7.0</v>
      </c>
      <c r="W65" s="28"/>
      <c r="X65" s="28"/>
      <c r="Y65" s="28"/>
      <c r="Z65" s="25">
        <v>3.0</v>
      </c>
      <c r="AA65" s="1">
        <f t="shared" si="5"/>
        <v>2.9296875</v>
      </c>
      <c r="AB65" s="28"/>
      <c r="AC65" s="26"/>
      <c r="AD65" s="26"/>
      <c r="AE65" s="26"/>
      <c r="AF65" s="27">
        <v>-6.0</v>
      </c>
      <c r="AG65" s="26"/>
      <c r="AH65" s="26"/>
      <c r="AI65" s="15"/>
      <c r="AJ65" s="15"/>
      <c r="AK65" s="15"/>
      <c r="AL65" s="15"/>
      <c r="AM65" s="30"/>
      <c r="AN65" s="15"/>
      <c r="AO65" s="15"/>
      <c r="AP65" s="15"/>
      <c r="AQ65" s="15"/>
      <c r="AR65" s="15"/>
      <c r="AS65" s="15"/>
      <c r="AT65" s="27">
        <v>10.0</v>
      </c>
      <c r="AU65" s="26"/>
      <c r="AV65" s="26"/>
      <c r="AW65" s="15"/>
      <c r="AX65" s="15"/>
      <c r="AY65" s="34"/>
      <c r="AZ65" s="32"/>
      <c r="BA65" s="7"/>
      <c r="BB65" s="12"/>
      <c r="BC65" s="8"/>
      <c r="BD65" s="12"/>
      <c r="BE65" s="7"/>
    </row>
    <row r="66" ht="15.75" customHeight="1">
      <c r="A66" s="9" t="s">
        <v>144</v>
      </c>
      <c r="B66" s="33" t="s">
        <v>145</v>
      </c>
      <c r="C66" s="15"/>
      <c r="D66" s="27">
        <v>-60.0</v>
      </c>
      <c r="E66" s="27">
        <v>60.0</v>
      </c>
      <c r="F66" s="15"/>
      <c r="G66" s="14"/>
      <c r="H66" s="15"/>
      <c r="I66" s="15"/>
      <c r="J66" s="27">
        <v>16.0</v>
      </c>
      <c r="K66" s="27">
        <v>16.0</v>
      </c>
      <c r="L66" s="27">
        <v>16.0</v>
      </c>
      <c r="M66" s="26"/>
      <c r="N66" s="26"/>
      <c r="O66" s="15"/>
      <c r="P66" s="15"/>
      <c r="Q66" s="33">
        <v>14.0</v>
      </c>
      <c r="R66" s="26"/>
      <c r="S66" s="15"/>
      <c r="T66" s="15"/>
      <c r="U66" s="15"/>
      <c r="V66" s="15"/>
      <c r="W66" s="28"/>
      <c r="X66" s="28"/>
      <c r="Y66" s="28"/>
      <c r="Z66" s="26"/>
      <c r="AA66" s="1">
        <f t="shared" si="5"/>
        <v>0</v>
      </c>
      <c r="AB66" s="28"/>
      <c r="AC66" s="26"/>
      <c r="AD66" s="26"/>
      <c r="AE66" s="26"/>
      <c r="AF66" s="15"/>
      <c r="AG66" s="15"/>
      <c r="AH66" s="26"/>
      <c r="AI66" s="15"/>
      <c r="AJ66" s="15"/>
      <c r="AK66" s="15"/>
      <c r="AL66" s="15"/>
      <c r="AM66" s="30"/>
      <c r="AN66" s="15"/>
      <c r="AO66" s="15"/>
      <c r="AP66" s="15"/>
      <c r="AQ66" s="15"/>
      <c r="AR66" s="15"/>
      <c r="AS66" s="15"/>
      <c r="AT66" s="15"/>
      <c r="AU66" s="26"/>
      <c r="AV66" s="26"/>
      <c r="AW66" s="15"/>
      <c r="AX66" s="15"/>
      <c r="AY66" s="34"/>
      <c r="AZ66" s="32"/>
      <c r="BA66" s="7"/>
      <c r="BB66" s="12"/>
      <c r="BC66" s="8"/>
      <c r="BD66" s="12"/>
      <c r="BE66" s="7"/>
    </row>
    <row r="67" ht="15.75" customHeight="1">
      <c r="A67" s="9" t="s">
        <v>146</v>
      </c>
      <c r="B67" s="33" t="s">
        <v>147</v>
      </c>
      <c r="C67" s="15"/>
      <c r="D67" s="15"/>
      <c r="E67" s="15"/>
      <c r="F67" s="15"/>
      <c r="G67" s="14"/>
      <c r="H67" s="15"/>
      <c r="I67" s="15"/>
      <c r="J67" s="27">
        <v>9.0</v>
      </c>
      <c r="K67" s="15"/>
      <c r="L67" s="15"/>
      <c r="M67" s="26"/>
      <c r="N67" s="26"/>
      <c r="O67" s="15"/>
      <c r="P67" s="15"/>
      <c r="Q67" s="14"/>
      <c r="R67" s="25">
        <v>3.0</v>
      </c>
      <c r="S67" s="15"/>
      <c r="T67" s="15"/>
      <c r="U67" s="15"/>
      <c r="V67" s="15"/>
      <c r="W67" s="28"/>
      <c r="X67" s="28"/>
      <c r="Y67" s="28"/>
      <c r="Z67" s="26"/>
      <c r="AA67" s="1">
        <f t="shared" si="5"/>
        <v>0</v>
      </c>
      <c r="AB67" s="28"/>
      <c r="AC67" s="26"/>
      <c r="AD67" s="26"/>
      <c r="AE67" s="26"/>
      <c r="AF67" s="15"/>
      <c r="AG67" s="15"/>
      <c r="AH67" s="26"/>
      <c r="AI67" s="15"/>
      <c r="AJ67" s="15"/>
      <c r="AK67" s="15"/>
      <c r="AL67" s="15"/>
      <c r="AM67" s="30"/>
      <c r="AN67" s="15"/>
      <c r="AO67" s="15"/>
      <c r="AP67" s="15"/>
      <c r="AQ67" s="15"/>
      <c r="AR67" s="15"/>
      <c r="AS67" s="15"/>
      <c r="AT67" s="15"/>
      <c r="AU67" s="26"/>
      <c r="AV67" s="26"/>
      <c r="AW67" s="15"/>
      <c r="AX67" s="27" t="s">
        <v>148</v>
      </c>
      <c r="AY67" s="34"/>
      <c r="AZ67" s="32"/>
      <c r="BA67" s="7"/>
      <c r="BB67" s="12"/>
      <c r="BC67" s="8"/>
      <c r="BD67" s="12"/>
      <c r="BE67" s="7"/>
    </row>
    <row r="68" ht="15.75" customHeight="1">
      <c r="A68" s="9" t="s">
        <v>149</v>
      </c>
      <c r="B68" s="33" t="s">
        <v>150</v>
      </c>
      <c r="C68" s="27">
        <v>16.0</v>
      </c>
      <c r="D68" s="15"/>
      <c r="E68" s="15"/>
      <c r="F68" s="15"/>
      <c r="G68" s="14"/>
      <c r="H68" s="27">
        <v>30.0</v>
      </c>
      <c r="I68" s="15"/>
      <c r="J68" s="15"/>
      <c r="K68" s="15"/>
      <c r="L68" s="15"/>
      <c r="M68" s="26"/>
      <c r="N68" s="26"/>
      <c r="O68" s="15"/>
      <c r="P68" s="15"/>
      <c r="Q68" s="33">
        <v>20.0</v>
      </c>
      <c r="R68" s="25">
        <v>10.0</v>
      </c>
      <c r="S68" s="27">
        <v>20.0</v>
      </c>
      <c r="T68" s="15"/>
      <c r="U68" s="15"/>
      <c r="V68" s="15"/>
      <c r="W68" s="28"/>
      <c r="X68" s="28"/>
      <c r="Y68" s="28"/>
      <c r="Z68" s="26"/>
      <c r="AA68" s="1">
        <f t="shared" si="5"/>
        <v>0</v>
      </c>
      <c r="AB68" s="28"/>
      <c r="AC68" s="26"/>
      <c r="AD68" s="26"/>
      <c r="AE68" s="26"/>
      <c r="AF68" s="15"/>
      <c r="AG68" s="15"/>
      <c r="AH68" s="26"/>
      <c r="AI68" s="15"/>
      <c r="AJ68" s="15"/>
      <c r="AK68" s="15"/>
      <c r="AL68" s="15"/>
      <c r="AM68" s="30"/>
      <c r="AN68" s="15"/>
      <c r="AO68" s="15"/>
      <c r="AP68" s="15"/>
      <c r="AQ68" s="15"/>
      <c r="AR68" s="15"/>
      <c r="AS68" s="15"/>
      <c r="AT68" s="27">
        <v>5.0</v>
      </c>
      <c r="AU68" s="26"/>
      <c r="AV68" s="26"/>
      <c r="AW68" s="15"/>
      <c r="AX68" s="27" t="s">
        <v>151</v>
      </c>
      <c r="AY68" s="27" t="s">
        <v>152</v>
      </c>
      <c r="AZ68" s="32"/>
      <c r="BA68" s="7"/>
      <c r="BB68" s="12"/>
      <c r="BC68" s="8"/>
      <c r="BD68" s="12"/>
      <c r="BE68" s="7"/>
    </row>
    <row r="69" ht="15.75" customHeight="1">
      <c r="A69" s="9" t="s">
        <v>153</v>
      </c>
      <c r="B69" s="33" t="s">
        <v>154</v>
      </c>
      <c r="C69" s="15"/>
      <c r="D69" s="15"/>
      <c r="E69" s="15"/>
      <c r="F69" s="15"/>
      <c r="G69" s="14"/>
      <c r="H69" s="15"/>
      <c r="I69" s="15"/>
      <c r="J69" s="15"/>
      <c r="K69" s="15"/>
      <c r="L69" s="15"/>
      <c r="M69" s="26"/>
      <c r="N69" s="26"/>
      <c r="O69" s="15"/>
      <c r="P69" s="15"/>
      <c r="Q69" s="14"/>
      <c r="R69" s="26"/>
      <c r="S69" s="15"/>
      <c r="T69" s="15"/>
      <c r="U69" s="15"/>
      <c r="V69" s="15"/>
      <c r="W69" s="28"/>
      <c r="X69" s="28"/>
      <c r="Y69" s="28"/>
      <c r="Z69" s="26"/>
      <c r="AA69" s="1">
        <f t="shared" si="5"/>
        <v>0</v>
      </c>
      <c r="AB69" s="28"/>
      <c r="AC69" s="26"/>
      <c r="AD69" s="26"/>
      <c r="AE69" s="26"/>
      <c r="AF69" s="15"/>
      <c r="AG69" s="15"/>
      <c r="AH69" s="26"/>
      <c r="AI69" s="15"/>
      <c r="AJ69" s="15"/>
      <c r="AK69" s="15"/>
      <c r="AL69" s="15"/>
      <c r="AM69" s="30"/>
      <c r="AN69" s="15"/>
      <c r="AO69" s="15"/>
      <c r="AP69" s="15"/>
      <c r="AQ69" s="15"/>
      <c r="AR69" s="15"/>
      <c r="AS69" s="15"/>
      <c r="AT69" s="15"/>
      <c r="AU69" s="25">
        <v>15.0</v>
      </c>
      <c r="AV69" s="26"/>
      <c r="AW69" s="15"/>
      <c r="AX69" s="15"/>
      <c r="AY69" s="34"/>
      <c r="AZ69" s="32"/>
      <c r="BA69" s="7"/>
      <c r="BB69" s="12"/>
      <c r="BC69" s="8"/>
      <c r="BD69" s="12"/>
      <c r="BE69" s="7"/>
    </row>
    <row r="70" ht="15.75" customHeight="1">
      <c r="A70" s="9" t="s">
        <v>155</v>
      </c>
      <c r="B70" s="33" t="s">
        <v>156</v>
      </c>
      <c r="C70" s="27">
        <v>143.0</v>
      </c>
      <c r="D70" s="27">
        <v>75.0</v>
      </c>
      <c r="E70" s="27">
        <v>62.0</v>
      </c>
      <c r="F70" s="27">
        <v>42.0</v>
      </c>
      <c r="G70" s="33">
        <v>20.0</v>
      </c>
      <c r="H70" s="27">
        <v>20.0</v>
      </c>
      <c r="I70" s="27">
        <v>30.0</v>
      </c>
      <c r="J70" s="27">
        <v>48.0</v>
      </c>
      <c r="K70" s="27">
        <v>43.0</v>
      </c>
      <c r="L70" s="27">
        <v>30.0</v>
      </c>
      <c r="M70" s="25">
        <v>63.0</v>
      </c>
      <c r="N70" s="25">
        <v>63.0</v>
      </c>
      <c r="O70" s="15"/>
      <c r="P70" s="15"/>
      <c r="Q70" s="33">
        <v>63.0</v>
      </c>
      <c r="R70" s="25">
        <v>53.0</v>
      </c>
      <c r="S70" s="15"/>
      <c r="T70" s="27">
        <v>77.0</v>
      </c>
      <c r="U70" s="27">
        <v>162.0</v>
      </c>
      <c r="V70" s="27">
        <v>10.0</v>
      </c>
      <c r="W70" s="28"/>
      <c r="X70" s="28"/>
      <c r="Y70" s="29">
        <v>33.0</v>
      </c>
      <c r="Z70" s="25">
        <v>5.0</v>
      </c>
      <c r="AA70" s="1">
        <f t="shared" si="5"/>
        <v>4.8828125</v>
      </c>
      <c r="AB70" s="28"/>
      <c r="AC70" s="26"/>
      <c r="AD70" s="26"/>
      <c r="AE70" s="26"/>
      <c r="AF70" s="15"/>
      <c r="AG70" s="15"/>
      <c r="AH70" s="26"/>
      <c r="AI70" s="15"/>
      <c r="AJ70" s="15"/>
      <c r="AK70" s="15"/>
      <c r="AL70" s="15"/>
      <c r="AM70" s="30"/>
      <c r="AN70" s="15"/>
      <c r="AO70" s="15"/>
      <c r="AP70" s="15"/>
      <c r="AQ70" s="15"/>
      <c r="AR70" s="15"/>
      <c r="AS70" s="15"/>
      <c r="AT70" s="27">
        <v>12.0</v>
      </c>
      <c r="AU70" s="26"/>
      <c r="AV70" s="26"/>
      <c r="AW70" s="15"/>
      <c r="AX70" s="27" t="s">
        <v>157</v>
      </c>
      <c r="AY70" s="34"/>
      <c r="AZ70" s="32"/>
      <c r="BA70" s="7"/>
      <c r="BB70" s="12"/>
      <c r="BC70" s="8"/>
      <c r="BD70" s="12"/>
      <c r="BE70" s="7"/>
    </row>
    <row r="71" ht="15.75" customHeight="1">
      <c r="A71" s="9" t="s">
        <v>158</v>
      </c>
      <c r="B71" s="33" t="s">
        <v>159</v>
      </c>
      <c r="C71" s="27">
        <v>103.0</v>
      </c>
      <c r="D71" s="27">
        <v>45.0</v>
      </c>
      <c r="E71" s="27">
        <v>47.0</v>
      </c>
      <c r="F71" s="27">
        <v>22.0</v>
      </c>
      <c r="G71" s="33">
        <v>30.0</v>
      </c>
      <c r="H71" s="27">
        <v>22.0</v>
      </c>
      <c r="I71" s="27">
        <v>43.0</v>
      </c>
      <c r="J71" s="27">
        <v>39.0</v>
      </c>
      <c r="K71" s="27">
        <v>32.0</v>
      </c>
      <c r="L71" s="27">
        <v>43.0</v>
      </c>
      <c r="M71" s="25">
        <v>60.0</v>
      </c>
      <c r="N71" s="25">
        <v>60.0</v>
      </c>
      <c r="O71" s="15"/>
      <c r="P71" s="15"/>
      <c r="Q71" s="33">
        <v>60.0</v>
      </c>
      <c r="R71" s="25">
        <v>55.0</v>
      </c>
      <c r="S71" s="15"/>
      <c r="T71" s="27">
        <v>110.0</v>
      </c>
      <c r="U71" s="27">
        <v>157.0</v>
      </c>
      <c r="V71" s="27">
        <v>10.0</v>
      </c>
      <c r="W71" s="28"/>
      <c r="X71" s="28"/>
      <c r="Y71" s="28"/>
      <c r="Z71" s="25">
        <v>3.0</v>
      </c>
      <c r="AA71" s="1">
        <f t="shared" si="5"/>
        <v>2.9296875</v>
      </c>
      <c r="AB71" s="28"/>
      <c r="AC71" s="26"/>
      <c r="AD71" s="26"/>
      <c r="AE71" s="26"/>
      <c r="AF71" s="27">
        <v>10.0</v>
      </c>
      <c r="AG71" s="15"/>
      <c r="AH71" s="26"/>
      <c r="AI71" s="15"/>
      <c r="AJ71" s="15"/>
      <c r="AK71" s="15"/>
      <c r="AL71" s="27">
        <v>15.0</v>
      </c>
      <c r="AM71" s="30"/>
      <c r="AN71" s="15"/>
      <c r="AO71" s="15"/>
      <c r="AP71" s="15"/>
      <c r="AQ71" s="15"/>
      <c r="AR71" s="15"/>
      <c r="AS71" s="15"/>
      <c r="AT71" s="15"/>
      <c r="AU71" s="26"/>
      <c r="AV71" s="26"/>
      <c r="AW71" s="15"/>
      <c r="AX71" s="27" t="s">
        <v>160</v>
      </c>
      <c r="AY71" s="34"/>
      <c r="AZ71" s="32"/>
      <c r="BA71" s="7"/>
      <c r="BB71" s="12"/>
      <c r="BC71" s="8"/>
      <c r="BD71" s="12"/>
      <c r="BE71" s="7"/>
    </row>
    <row r="72" ht="15.75" customHeight="1">
      <c r="A72" s="9" t="s">
        <v>161</v>
      </c>
      <c r="B72" s="14"/>
      <c r="C72" s="15"/>
      <c r="D72" s="15"/>
      <c r="E72" s="15"/>
      <c r="F72" s="15"/>
      <c r="G72" s="14"/>
      <c r="H72" s="15"/>
      <c r="I72" s="15"/>
      <c r="J72" s="15"/>
      <c r="K72" s="15"/>
      <c r="L72" s="15"/>
      <c r="M72" s="26"/>
      <c r="N72" s="26"/>
      <c r="O72" s="15"/>
      <c r="P72" s="15"/>
      <c r="Q72" s="14"/>
      <c r="R72" s="26"/>
      <c r="S72" s="15"/>
      <c r="T72" s="15"/>
      <c r="U72" s="15"/>
      <c r="V72" s="15"/>
      <c r="W72" s="28"/>
      <c r="X72" s="28"/>
      <c r="Y72" s="28"/>
      <c r="Z72" s="26"/>
      <c r="AA72" s="1">
        <f t="shared" si="5"/>
        <v>0</v>
      </c>
      <c r="AB72" s="28"/>
      <c r="AC72" s="26"/>
      <c r="AD72" s="26"/>
      <c r="AE72" s="26"/>
      <c r="AF72" s="15"/>
      <c r="AG72" s="15"/>
      <c r="AH72" s="26"/>
      <c r="AI72" s="15"/>
      <c r="AJ72" s="15"/>
      <c r="AK72" s="15"/>
      <c r="AL72" s="15"/>
      <c r="AM72" s="30"/>
      <c r="AN72" s="27">
        <v>16.0</v>
      </c>
      <c r="AO72" s="15"/>
      <c r="AP72" s="15"/>
      <c r="AQ72" s="15"/>
      <c r="AR72" s="15"/>
      <c r="AS72" s="15"/>
      <c r="AT72" s="15"/>
      <c r="AU72" s="26"/>
      <c r="AV72" s="26"/>
      <c r="AW72" s="15"/>
      <c r="AX72" s="15"/>
      <c r="AY72" s="34"/>
      <c r="AZ72" s="32"/>
      <c r="BA72" s="7"/>
      <c r="BB72" s="12"/>
      <c r="BC72" s="8"/>
      <c r="BD72" s="12"/>
      <c r="BE72" s="7"/>
    </row>
    <row r="73" ht="15.75" customHeight="1">
      <c r="A73" s="9"/>
      <c r="B73" s="10"/>
      <c r="C73" s="10">
        <f t="shared" ref="C73:V73" si="6">SUM(C60:C72)+sum(C53:C57)</f>
        <v>678</v>
      </c>
      <c r="D73" s="10">
        <f t="shared" si="6"/>
        <v>268</v>
      </c>
      <c r="E73" s="10">
        <f t="shared" si="6"/>
        <v>432</v>
      </c>
      <c r="F73" s="10">
        <f t="shared" si="6"/>
        <v>142</v>
      </c>
      <c r="G73" s="10">
        <f t="shared" si="6"/>
        <v>156</v>
      </c>
      <c r="H73" s="10">
        <f t="shared" si="6"/>
        <v>169</v>
      </c>
      <c r="I73" s="10">
        <f t="shared" si="6"/>
        <v>146</v>
      </c>
      <c r="J73" s="10">
        <f t="shared" si="6"/>
        <v>274</v>
      </c>
      <c r="K73" s="10">
        <f t="shared" si="6"/>
        <v>261</v>
      </c>
      <c r="L73" s="10">
        <f t="shared" si="6"/>
        <v>208</v>
      </c>
      <c r="M73" s="10">
        <f t="shared" si="6"/>
        <v>400</v>
      </c>
      <c r="N73" s="10">
        <f t="shared" si="6"/>
        <v>310</v>
      </c>
      <c r="O73" s="10">
        <f t="shared" si="6"/>
        <v>0</v>
      </c>
      <c r="P73" s="10">
        <f t="shared" si="6"/>
        <v>0</v>
      </c>
      <c r="Q73" s="10">
        <f t="shared" si="6"/>
        <v>434</v>
      </c>
      <c r="R73" s="10">
        <f t="shared" si="6"/>
        <v>391</v>
      </c>
      <c r="S73" s="10">
        <f t="shared" si="6"/>
        <v>500</v>
      </c>
      <c r="T73" s="10">
        <f t="shared" si="6"/>
        <v>440</v>
      </c>
      <c r="U73" s="10">
        <f t="shared" si="6"/>
        <v>667</v>
      </c>
      <c r="V73" s="10">
        <f t="shared" si="6"/>
        <v>48</v>
      </c>
      <c r="W73" s="10"/>
      <c r="X73" s="10"/>
      <c r="Y73" s="10">
        <f>SUM(Y60:Y72)+sum(Y53:Y57)</f>
        <v>33</v>
      </c>
      <c r="Z73" s="10"/>
      <c r="AA73" s="10">
        <f>min(SUM(AA60:AA72)+sum(AA53:AA57),256/1024*100)</f>
        <v>22.4609375</v>
      </c>
      <c r="AB73" s="10">
        <f t="shared" ref="AB73:AW73" si="7">SUM(AB60:AB72)+sum(AB53:AB57)</f>
        <v>4</v>
      </c>
      <c r="AC73" s="10">
        <f t="shared" si="7"/>
        <v>0</v>
      </c>
      <c r="AD73" s="10">
        <f t="shared" si="7"/>
        <v>0</v>
      </c>
      <c r="AE73" s="10">
        <f t="shared" si="7"/>
        <v>0</v>
      </c>
      <c r="AF73" s="10">
        <f t="shared" si="7"/>
        <v>6</v>
      </c>
      <c r="AG73" s="10">
        <f t="shared" si="7"/>
        <v>0</v>
      </c>
      <c r="AH73" s="10">
        <f t="shared" si="7"/>
        <v>0</v>
      </c>
      <c r="AI73" s="10">
        <f t="shared" si="7"/>
        <v>0</v>
      </c>
      <c r="AJ73" s="10">
        <f t="shared" si="7"/>
        <v>0</v>
      </c>
      <c r="AK73" s="10">
        <f t="shared" si="7"/>
        <v>0</v>
      </c>
      <c r="AL73" s="10">
        <f t="shared" si="7"/>
        <v>25</v>
      </c>
      <c r="AM73" s="10">
        <f t="shared" si="7"/>
        <v>0</v>
      </c>
      <c r="AN73" s="10">
        <f t="shared" si="7"/>
        <v>16</v>
      </c>
      <c r="AO73" s="10">
        <f t="shared" si="7"/>
        <v>0</v>
      </c>
      <c r="AP73" s="10">
        <f t="shared" si="7"/>
        <v>0</v>
      </c>
      <c r="AQ73" s="10">
        <f t="shared" si="7"/>
        <v>0</v>
      </c>
      <c r="AR73" s="10">
        <f t="shared" si="7"/>
        <v>0</v>
      </c>
      <c r="AS73" s="10">
        <f t="shared" si="7"/>
        <v>0</v>
      </c>
      <c r="AT73" s="10">
        <f t="shared" si="7"/>
        <v>40</v>
      </c>
      <c r="AU73" s="10">
        <f t="shared" si="7"/>
        <v>15</v>
      </c>
      <c r="AV73" s="6">
        <f t="shared" si="7"/>
        <v>0</v>
      </c>
      <c r="AW73" s="1">
        <f t="shared" si="7"/>
        <v>12</v>
      </c>
      <c r="AX73" s="1"/>
      <c r="AY73" s="31"/>
      <c r="AZ73" s="32"/>
      <c r="BA73" s="7"/>
      <c r="BB73" s="12"/>
      <c r="BC73" s="8"/>
      <c r="BD73" s="12"/>
      <c r="BE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ht="15.75" customHeight="1">
      <c r="A75" s="1" t="s">
        <v>162</v>
      </c>
      <c r="B75" s="1" t="s">
        <v>78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ht="15.75" customHeight="1">
      <c r="A76" s="1" t="s">
        <v>3</v>
      </c>
      <c r="B76" s="1" t="s">
        <v>9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ht="15.75" customHeight="1">
      <c r="A77" s="1" t="s">
        <v>27</v>
      </c>
      <c r="B77" s="1">
        <f>X3+E37+D73</f>
        <v>2069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ht="15.75" customHeight="1">
      <c r="A78" s="1" t="s">
        <v>30</v>
      </c>
      <c r="B78" s="1">
        <f>X4+F37+E73</f>
        <v>1538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ht="15.75" customHeight="1">
      <c r="A79" s="1" t="s">
        <v>32</v>
      </c>
      <c r="B79" s="1">
        <f>X5+G37+F73</f>
        <v>265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ht="15.75" customHeight="1">
      <c r="A80" s="1" t="s">
        <v>34</v>
      </c>
      <c r="B80" s="1">
        <f>X6+H37+G73</f>
        <v>292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ht="15.75" customHeight="1">
      <c r="A81" s="1" t="s">
        <v>36</v>
      </c>
      <c r="B81" s="1">
        <f>X7+I37+H73</f>
        <v>302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ht="15.75" customHeight="1">
      <c r="A82" s="1" t="s">
        <v>37</v>
      </c>
      <c r="B82" s="1">
        <f>X8+J37+I73</f>
        <v>284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ht="15.75" customHeight="1">
      <c r="A83" s="1" t="s">
        <v>38</v>
      </c>
      <c r="B83" s="1">
        <f>X9+K37+J73</f>
        <v>412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ht="15.75" customHeight="1">
      <c r="A84" s="1" t="s">
        <v>39</v>
      </c>
      <c r="B84" s="1">
        <f>X10+L37+K73</f>
        <v>381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ht="15.75" customHeight="1">
      <c r="A85" s="1" t="s">
        <v>40</v>
      </c>
      <c r="B85" s="1">
        <f>X11+M37+L73</f>
        <v>326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ht="15.75" customHeight="1">
      <c r="A86" s="37" t="s">
        <v>163</v>
      </c>
      <c r="B86" s="1">
        <f>(99+2)+int(int(B83*1.05)*0.8)+int(int(B83*0.8)*B92)+int(int(int(int(B83*1.05)*1.21))*0.8)*4</f>
        <v>5568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ht="15.75" customHeight="1">
      <c r="A87" s="37" t="s">
        <v>164</v>
      </c>
      <c r="B87" s="37">
        <v>150.0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ht="15.75" customHeight="1">
      <c r="A88" s="37" t="s">
        <v>165</v>
      </c>
      <c r="B88" s="1">
        <f>(B83-B87)*2+S73+21</f>
        <v>1045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ht="15.75" customHeight="1">
      <c r="A89" s="37" t="s">
        <v>166</v>
      </c>
      <c r="B89" s="38">
        <f>int(int((B86+B88)*(100+AU73)/100)*(R73+100)/100)</f>
        <v>37335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ht="15.75" customHeight="1">
      <c r="A90" s="37" t="s">
        <v>167</v>
      </c>
      <c r="B90" s="37">
        <v>0.85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ht="15.75" customHeight="1">
      <c r="A91" s="37" t="s">
        <v>168</v>
      </c>
      <c r="B91" s="1">
        <f>int(B89*B90)</f>
        <v>31734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ht="15.75" customHeight="1">
      <c r="A92" s="37" t="s">
        <v>169</v>
      </c>
      <c r="B92" s="37">
        <v>10.5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ht="15.75" customHeight="1">
      <c r="A93" s="39" t="s">
        <v>170</v>
      </c>
      <c r="B93" s="1">
        <f>(99+2)+int(int(((B79*0.1)+(B81*0.1))*1.05)*B92)*2</f>
        <v>1339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ht="15.75" customHeight="1">
      <c r="A94" s="37" t="s">
        <v>165</v>
      </c>
      <c r="B94" s="1">
        <f>(B83-B87)*2+S73</f>
        <v>1024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ht="15.75" customHeight="1">
      <c r="A95" s="37" t="s">
        <v>171</v>
      </c>
      <c r="B95" s="37">
        <f>int((B93+B94)*((R73+100)/100))</f>
        <v>11602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ht="15.75" customHeight="1">
      <c r="A96" s="37" t="s">
        <v>172</v>
      </c>
      <c r="B96" s="37">
        <v>0.85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ht="15.75" customHeight="1">
      <c r="A97" s="37" t="s">
        <v>173</v>
      </c>
      <c r="B97" s="1">
        <f>int(B95*B96)</f>
        <v>9861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</row>
  </sheetData>
  <mergeCells count="1">
    <mergeCell ref="C1:W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9.25"/>
    <col customWidth="1" min="2" max="2" width="17.5"/>
    <col customWidth="1" min="3" max="57" width="10.75"/>
  </cols>
  <sheetData>
    <row r="1" ht="15.75" customHeight="1">
      <c r="A1" s="1" t="s">
        <v>0</v>
      </c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2" t="s">
        <v>1</v>
      </c>
      <c r="Y1" s="6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ht="15.75" customHeight="1">
      <c r="A2" s="9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1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 t="s">
        <v>19</v>
      </c>
      <c r="S2" s="10" t="s">
        <v>20</v>
      </c>
      <c r="T2" s="10" t="s">
        <v>21</v>
      </c>
      <c r="U2" s="10" t="s">
        <v>22</v>
      </c>
      <c r="V2" s="10" t="s">
        <v>23</v>
      </c>
      <c r="W2" s="11" t="s">
        <v>24</v>
      </c>
      <c r="X2" s="10" t="s">
        <v>9</v>
      </c>
      <c r="Y2" s="1" t="s">
        <v>3</v>
      </c>
      <c r="Z2" s="7"/>
      <c r="AA2" s="1" t="s">
        <v>25</v>
      </c>
      <c r="AB2" s="1"/>
      <c r="AC2" s="11" t="s">
        <v>26</v>
      </c>
      <c r="AD2" s="12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ht="15.75" customHeight="1">
      <c r="A3" s="13">
        <v>1590.0</v>
      </c>
      <c r="B3" s="10" t="s">
        <v>27</v>
      </c>
      <c r="C3" s="14">
        <v>1901.0</v>
      </c>
      <c r="D3" s="14">
        <v>2048.0</v>
      </c>
      <c r="E3" s="14">
        <v>1749.0</v>
      </c>
      <c r="F3" s="14">
        <v>1722.0</v>
      </c>
      <c r="G3" s="15">
        <v>1776.0</v>
      </c>
      <c r="H3" s="14">
        <v>1776.0</v>
      </c>
      <c r="I3" s="14">
        <v>1844.0</v>
      </c>
      <c r="J3" s="14">
        <v>1814.0</v>
      </c>
      <c r="K3" s="14">
        <v>1814.0</v>
      </c>
      <c r="L3" s="14">
        <v>1776.0</v>
      </c>
      <c r="M3" s="14">
        <v>1749.0</v>
      </c>
      <c r="N3" s="14">
        <v>1841.0</v>
      </c>
      <c r="O3" s="14">
        <v>1836.0</v>
      </c>
      <c r="P3" s="14">
        <v>1841.0</v>
      </c>
      <c r="Q3" s="14">
        <v>1696.0</v>
      </c>
      <c r="R3" s="14">
        <v>1776.0</v>
      </c>
      <c r="S3" s="14"/>
      <c r="T3" s="14">
        <v>1776.0</v>
      </c>
      <c r="U3" s="14">
        <v>1749.0</v>
      </c>
      <c r="V3" s="14">
        <v>1776.0</v>
      </c>
      <c r="W3" s="15">
        <v>1901.0</v>
      </c>
      <c r="X3" s="14">
        <v>1776.0</v>
      </c>
      <c r="Y3" s="1" t="s">
        <v>27</v>
      </c>
      <c r="Z3" s="7"/>
      <c r="AA3" s="1" t="s">
        <v>28</v>
      </c>
      <c r="AB3" s="1">
        <v>461.0</v>
      </c>
      <c r="AC3" s="11" t="s">
        <v>29</v>
      </c>
      <c r="AD3" s="12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ht="15.75" customHeight="1">
      <c r="A4" s="13">
        <v>1016.0</v>
      </c>
      <c r="B4" s="10" t="s">
        <v>30</v>
      </c>
      <c r="C4" s="14">
        <v>1016.0</v>
      </c>
      <c r="D4" s="14">
        <v>1018.0</v>
      </c>
      <c r="E4" s="14">
        <v>1126.0</v>
      </c>
      <c r="F4" s="14">
        <v>1153.0</v>
      </c>
      <c r="G4" s="15">
        <v>1099.0</v>
      </c>
      <c r="H4" s="14">
        <v>1016.0</v>
      </c>
      <c r="I4" s="14">
        <v>1045.0</v>
      </c>
      <c r="J4" s="14">
        <v>1045.0</v>
      </c>
      <c r="K4" s="14">
        <v>1016.0</v>
      </c>
      <c r="L4" s="14">
        <v>1016.0</v>
      </c>
      <c r="M4" s="14">
        <v>1016.0</v>
      </c>
      <c r="N4" s="14">
        <v>1016.0</v>
      </c>
      <c r="O4" s="14">
        <v>1016.0</v>
      </c>
      <c r="P4" s="14">
        <v>1016.0</v>
      </c>
      <c r="Q4" s="14">
        <v>1220.0</v>
      </c>
      <c r="R4" s="14">
        <v>1016.0</v>
      </c>
      <c r="S4" s="14"/>
      <c r="T4" s="14">
        <v>1016.0</v>
      </c>
      <c r="U4" s="14">
        <v>1109.0</v>
      </c>
      <c r="V4" s="14">
        <v>1136.0</v>
      </c>
      <c r="W4" s="15">
        <v>1045.0</v>
      </c>
      <c r="X4" s="14">
        <v>1016.0</v>
      </c>
      <c r="Y4" s="1" t="s">
        <v>30</v>
      </c>
      <c r="Z4" s="7"/>
      <c r="AA4" s="1" t="s">
        <v>31</v>
      </c>
      <c r="AB4" s="1">
        <v>425.0</v>
      </c>
      <c r="AC4" s="12"/>
      <c r="AD4" s="12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ht="15.75" customHeight="1">
      <c r="A5" s="13">
        <v>108.0</v>
      </c>
      <c r="B5" s="10" t="s">
        <v>32</v>
      </c>
      <c r="C5" s="14">
        <v>123.0</v>
      </c>
      <c r="D5" s="14">
        <v>120.0</v>
      </c>
      <c r="E5" s="14">
        <v>118.0</v>
      </c>
      <c r="F5" s="14">
        <v>115.0</v>
      </c>
      <c r="G5" s="15">
        <v>118.0</v>
      </c>
      <c r="H5" s="14">
        <v>118.0</v>
      </c>
      <c r="I5" s="14">
        <v>121.0</v>
      </c>
      <c r="J5" s="14">
        <v>123.0</v>
      </c>
      <c r="K5" s="14">
        <v>118.0</v>
      </c>
      <c r="L5" s="14">
        <v>118.0</v>
      </c>
      <c r="M5" s="14">
        <v>117.0</v>
      </c>
      <c r="N5" s="14">
        <v>120.0</v>
      </c>
      <c r="O5" s="14">
        <v>120.0</v>
      </c>
      <c r="P5" s="14">
        <v>121.0</v>
      </c>
      <c r="Q5" s="14">
        <v>115.0</v>
      </c>
      <c r="R5" s="14">
        <v>117.0</v>
      </c>
      <c r="S5" s="14"/>
      <c r="T5" s="14">
        <v>118.0</v>
      </c>
      <c r="U5" s="14">
        <v>115.0</v>
      </c>
      <c r="V5" s="14">
        <v>115.0</v>
      </c>
      <c r="W5" s="15">
        <v>120.0</v>
      </c>
      <c r="X5" s="14">
        <v>118.0</v>
      </c>
      <c r="Y5" s="1" t="s">
        <v>32</v>
      </c>
      <c r="Z5" s="7"/>
      <c r="AA5" s="1" t="s">
        <v>33</v>
      </c>
      <c r="AB5" s="1">
        <v>405.0</v>
      </c>
      <c r="AC5" s="12"/>
      <c r="AD5" s="12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ht="15.75" customHeight="1">
      <c r="A6" s="13">
        <v>108.0</v>
      </c>
      <c r="B6" s="10" t="s">
        <v>34</v>
      </c>
      <c r="C6" s="14">
        <v>120.0</v>
      </c>
      <c r="D6" s="14">
        <v>121.0</v>
      </c>
      <c r="E6" s="14">
        <v>115.0</v>
      </c>
      <c r="F6" s="14">
        <v>120.0</v>
      </c>
      <c r="G6" s="15">
        <v>118.0</v>
      </c>
      <c r="H6" s="14">
        <v>123.0</v>
      </c>
      <c r="I6" s="14">
        <v>117.0</v>
      </c>
      <c r="J6" s="14">
        <v>120.0</v>
      </c>
      <c r="K6" s="14">
        <v>120.0</v>
      </c>
      <c r="L6" s="14">
        <v>118.0</v>
      </c>
      <c r="M6" s="14">
        <v>118.0</v>
      </c>
      <c r="N6" s="14">
        <v>120.0</v>
      </c>
      <c r="O6" s="14">
        <v>121.0</v>
      </c>
      <c r="P6" s="14">
        <v>118.0</v>
      </c>
      <c r="Q6" s="14">
        <v>117.0</v>
      </c>
      <c r="R6" s="14">
        <v>120.0</v>
      </c>
      <c r="S6" s="14"/>
      <c r="T6" s="14">
        <v>120.0</v>
      </c>
      <c r="U6" s="14">
        <v>118.0</v>
      </c>
      <c r="V6" s="14">
        <v>118.0</v>
      </c>
      <c r="W6" s="15">
        <v>118.0</v>
      </c>
      <c r="X6" s="14">
        <v>123.0</v>
      </c>
      <c r="Y6" s="1" t="s">
        <v>34</v>
      </c>
      <c r="Z6" s="7"/>
      <c r="AA6" s="1" t="s">
        <v>35</v>
      </c>
      <c r="AB6" s="1">
        <v>371.0</v>
      </c>
      <c r="AC6" s="12"/>
      <c r="AD6" s="12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ht="15.75" customHeight="1">
      <c r="A7" s="13">
        <v>108.0</v>
      </c>
      <c r="B7" s="10" t="s">
        <v>36</v>
      </c>
      <c r="C7" s="14">
        <v>118.0</v>
      </c>
      <c r="D7" s="14">
        <v>123.0</v>
      </c>
      <c r="E7" s="14">
        <v>118.0</v>
      </c>
      <c r="F7" s="14">
        <v>115.0</v>
      </c>
      <c r="G7" s="15">
        <v>117.0</v>
      </c>
      <c r="H7" s="14">
        <v>118.0</v>
      </c>
      <c r="I7" s="14">
        <v>123.0</v>
      </c>
      <c r="J7" s="14">
        <v>120.0</v>
      </c>
      <c r="K7" s="14">
        <v>118.0</v>
      </c>
      <c r="L7" s="14">
        <v>118.0</v>
      </c>
      <c r="M7" s="14">
        <v>118.0</v>
      </c>
      <c r="N7" s="14">
        <v>120.0</v>
      </c>
      <c r="O7" s="14">
        <v>120.0</v>
      </c>
      <c r="P7" s="14">
        <v>120.0</v>
      </c>
      <c r="Q7" s="14">
        <v>115.0</v>
      </c>
      <c r="R7" s="14">
        <v>117.0</v>
      </c>
      <c r="S7" s="14"/>
      <c r="T7" s="14">
        <v>117.0</v>
      </c>
      <c r="U7" s="14">
        <v>117.0</v>
      </c>
      <c r="V7" s="14">
        <v>118.0</v>
      </c>
      <c r="W7" s="15">
        <v>117.0</v>
      </c>
      <c r="X7" s="14">
        <v>118.0</v>
      </c>
      <c r="Y7" s="1" t="s">
        <v>36</v>
      </c>
      <c r="Z7" s="7"/>
      <c r="AA7" s="7"/>
      <c r="AB7" s="7"/>
      <c r="AC7" s="12"/>
      <c r="AD7" s="12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ht="15.75" customHeight="1">
      <c r="A8" s="13">
        <v>108.0</v>
      </c>
      <c r="B8" s="10" t="s">
        <v>37</v>
      </c>
      <c r="C8" s="14">
        <v>120.0</v>
      </c>
      <c r="D8" s="14">
        <v>115.0</v>
      </c>
      <c r="E8" s="14">
        <v>117.0</v>
      </c>
      <c r="F8" s="14">
        <v>120.0</v>
      </c>
      <c r="G8" s="15">
        <v>117.0</v>
      </c>
      <c r="H8" s="14">
        <v>121.0</v>
      </c>
      <c r="I8" s="14">
        <v>114.0</v>
      </c>
      <c r="J8" s="14">
        <v>118.0</v>
      </c>
      <c r="K8" s="14">
        <v>115.0</v>
      </c>
      <c r="L8" s="14">
        <v>115.0</v>
      </c>
      <c r="M8" s="14">
        <v>123.0</v>
      </c>
      <c r="N8" s="14">
        <v>118.0</v>
      </c>
      <c r="O8" s="14">
        <v>121.0</v>
      </c>
      <c r="P8" s="14">
        <v>118.0</v>
      </c>
      <c r="Q8" s="14">
        <v>118.0</v>
      </c>
      <c r="R8" s="14">
        <v>121.0</v>
      </c>
      <c r="S8" s="14"/>
      <c r="T8" s="14">
        <v>121.0</v>
      </c>
      <c r="U8" s="14">
        <v>118.0</v>
      </c>
      <c r="V8" s="14">
        <v>117.0</v>
      </c>
      <c r="W8" s="15">
        <v>121.0</v>
      </c>
      <c r="X8" s="14">
        <v>121.0</v>
      </c>
      <c r="Y8" s="1" t="s">
        <v>37</v>
      </c>
      <c r="Z8" s="7"/>
      <c r="AA8" s="7"/>
      <c r="AB8" s="7"/>
      <c r="AC8" s="12"/>
      <c r="AD8" s="12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ht="15.75" customHeight="1">
      <c r="A9" s="13">
        <v>108.0</v>
      </c>
      <c r="B9" s="10" t="s">
        <v>38</v>
      </c>
      <c r="C9" s="14">
        <v>115.0</v>
      </c>
      <c r="D9" s="14">
        <v>114.0</v>
      </c>
      <c r="E9" s="14">
        <v>117.0</v>
      </c>
      <c r="F9" s="14">
        <v>123.0</v>
      </c>
      <c r="G9" s="15">
        <v>120.0</v>
      </c>
      <c r="H9" s="14">
        <v>120.0</v>
      </c>
      <c r="I9" s="14">
        <v>114.0</v>
      </c>
      <c r="J9" s="14">
        <v>120.0</v>
      </c>
      <c r="K9" s="14">
        <v>117.0</v>
      </c>
      <c r="L9" s="14">
        <v>118.0</v>
      </c>
      <c r="M9" s="14">
        <v>117.0</v>
      </c>
      <c r="N9" s="14">
        <v>117.0</v>
      </c>
      <c r="O9" s="14">
        <v>118.0</v>
      </c>
      <c r="P9" s="14">
        <v>115.0</v>
      </c>
      <c r="Q9" s="14">
        <v>121.0</v>
      </c>
      <c r="R9" s="14">
        <v>120.0</v>
      </c>
      <c r="S9" s="14"/>
      <c r="T9" s="14">
        <v>115.0</v>
      </c>
      <c r="U9" s="14">
        <v>121.0</v>
      </c>
      <c r="V9" s="14">
        <v>121.0</v>
      </c>
      <c r="W9" s="15">
        <v>118.0</v>
      </c>
      <c r="X9" s="14">
        <v>120.0</v>
      </c>
      <c r="Y9" s="1" t="s">
        <v>38</v>
      </c>
      <c r="Z9" s="7"/>
      <c r="AA9" s="7"/>
      <c r="AB9" s="7"/>
      <c r="AC9" s="12"/>
      <c r="AD9" s="1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ht="15.75" customHeight="1">
      <c r="A10" s="13">
        <v>108.0</v>
      </c>
      <c r="B10" s="10" t="s">
        <v>39</v>
      </c>
      <c r="C10" s="14">
        <v>115.0</v>
      </c>
      <c r="D10" s="14">
        <v>118.0</v>
      </c>
      <c r="E10" s="14">
        <v>123.0</v>
      </c>
      <c r="F10" s="14">
        <v>117.0</v>
      </c>
      <c r="G10" s="15">
        <v>120.0</v>
      </c>
      <c r="H10" s="14">
        <v>114.0</v>
      </c>
      <c r="I10" s="14">
        <v>120.0</v>
      </c>
      <c r="J10" s="14">
        <v>114.0</v>
      </c>
      <c r="K10" s="14">
        <v>117.0</v>
      </c>
      <c r="L10" s="14">
        <v>118.0</v>
      </c>
      <c r="M10" s="14">
        <v>118.0</v>
      </c>
      <c r="N10" s="14">
        <v>117.0</v>
      </c>
      <c r="O10" s="14">
        <v>114.0</v>
      </c>
      <c r="P10" s="14">
        <v>117.0</v>
      </c>
      <c r="Q10" s="14">
        <v>121.0</v>
      </c>
      <c r="R10" s="14">
        <v>117.0</v>
      </c>
      <c r="S10" s="14"/>
      <c r="T10" s="14">
        <v>115.0</v>
      </c>
      <c r="U10" s="14">
        <v>118.0</v>
      </c>
      <c r="V10" s="14">
        <v>121.0</v>
      </c>
      <c r="W10" s="15">
        <v>118.0</v>
      </c>
      <c r="X10" s="14">
        <v>114.0</v>
      </c>
      <c r="Y10" s="1" t="s">
        <v>39</v>
      </c>
      <c r="Z10" s="7"/>
      <c r="AA10" s="7"/>
      <c r="AB10" s="7"/>
      <c r="AC10" s="12"/>
      <c r="AD10" s="12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ht="15.75" customHeight="1">
      <c r="A11" s="13">
        <v>108.0</v>
      </c>
      <c r="B11" s="10" t="s">
        <v>40</v>
      </c>
      <c r="C11" s="14">
        <v>117.0</v>
      </c>
      <c r="D11" s="14">
        <v>117.0</v>
      </c>
      <c r="E11" s="14">
        <v>120.0</v>
      </c>
      <c r="F11" s="14">
        <v>118.0</v>
      </c>
      <c r="G11" s="15">
        <v>118.0</v>
      </c>
      <c r="H11" s="14">
        <v>114.0</v>
      </c>
      <c r="I11" s="14">
        <v>120.0</v>
      </c>
      <c r="J11" s="14">
        <v>114.0</v>
      </c>
      <c r="K11" s="14">
        <v>123.0</v>
      </c>
      <c r="L11" s="14">
        <v>121.0</v>
      </c>
      <c r="M11" s="14">
        <v>117.0</v>
      </c>
      <c r="N11" s="14">
        <v>118.0</v>
      </c>
      <c r="O11" s="14">
        <v>115.0</v>
      </c>
      <c r="P11" s="14">
        <v>120.0</v>
      </c>
      <c r="Q11" s="14">
        <v>121.0</v>
      </c>
      <c r="R11" s="14">
        <v>117.0</v>
      </c>
      <c r="S11" s="14"/>
      <c r="T11" s="14">
        <v>121.0</v>
      </c>
      <c r="U11" s="14">
        <v>120.0</v>
      </c>
      <c r="V11" s="14">
        <v>117.0</v>
      </c>
      <c r="W11" s="15">
        <v>115.0</v>
      </c>
      <c r="X11" s="14">
        <v>114.0</v>
      </c>
      <c r="Y11" s="1" t="s">
        <v>40</v>
      </c>
      <c r="Z11" s="7"/>
      <c r="AA11" s="7"/>
      <c r="AB11" s="7"/>
      <c r="AC11" s="12"/>
      <c r="AD11" s="12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ht="15.75" customHeight="1">
      <c r="A12" s="13">
        <v>0.0</v>
      </c>
      <c r="B12" s="10" t="s">
        <v>41</v>
      </c>
      <c r="C12" s="14">
        <v>0.0</v>
      </c>
      <c r="D12" s="14">
        <v>0.0</v>
      </c>
      <c r="E12" s="14">
        <v>0.0</v>
      </c>
      <c r="F12" s="14">
        <v>0.0</v>
      </c>
      <c r="G12" s="15">
        <v>0.0</v>
      </c>
      <c r="H12" s="14">
        <v>30.0</v>
      </c>
      <c r="I12" s="14">
        <v>0.0</v>
      </c>
      <c r="J12" s="14">
        <v>0.0</v>
      </c>
      <c r="K12" s="14">
        <v>0.0</v>
      </c>
      <c r="L12" s="14">
        <v>0.0</v>
      </c>
      <c r="M12" s="14">
        <v>0.0</v>
      </c>
      <c r="N12" s="14">
        <v>0.0</v>
      </c>
      <c r="O12" s="14">
        <v>25.0</v>
      </c>
      <c r="P12" s="14">
        <v>0.0</v>
      </c>
      <c r="Q12" s="14">
        <v>0.0</v>
      </c>
      <c r="R12" s="14">
        <v>0.0</v>
      </c>
      <c r="S12" s="14"/>
      <c r="T12" s="14">
        <v>15.0</v>
      </c>
      <c r="U12" s="14">
        <v>0.0</v>
      </c>
      <c r="V12" s="14">
        <v>0.0</v>
      </c>
      <c r="W12" s="15">
        <v>0.0</v>
      </c>
      <c r="X12" s="14">
        <v>30.0</v>
      </c>
      <c r="Y12" s="1" t="s">
        <v>41</v>
      </c>
      <c r="Z12" s="7"/>
      <c r="AA12" s="7"/>
      <c r="AB12" s="7"/>
      <c r="AC12" s="12"/>
      <c r="AD12" s="12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ht="15.75" customHeight="1">
      <c r="A13" s="13">
        <v>0.0</v>
      </c>
      <c r="B13" s="10" t="s">
        <v>42</v>
      </c>
      <c r="C13" s="14">
        <v>12.0</v>
      </c>
      <c r="D13" s="14">
        <v>0.0</v>
      </c>
      <c r="E13" s="14">
        <v>0.0</v>
      </c>
      <c r="F13" s="14">
        <v>0.0</v>
      </c>
      <c r="G13" s="15">
        <v>0.0</v>
      </c>
      <c r="H13" s="14">
        <v>0.0</v>
      </c>
      <c r="I13" s="14">
        <v>0.0</v>
      </c>
      <c r="J13" s="14">
        <v>0.0</v>
      </c>
      <c r="K13" s="14">
        <v>0.0</v>
      </c>
      <c r="L13" s="14">
        <v>0.0</v>
      </c>
      <c r="M13" s="14">
        <v>0.0</v>
      </c>
      <c r="N13" s="14">
        <v>0.0</v>
      </c>
      <c r="O13" s="14">
        <v>0.0</v>
      </c>
      <c r="P13" s="14">
        <v>0.0</v>
      </c>
      <c r="Q13" s="14">
        <v>0.0</v>
      </c>
      <c r="R13" s="14">
        <v>0.0</v>
      </c>
      <c r="S13" s="14"/>
      <c r="T13" s="14">
        <v>0.0</v>
      </c>
      <c r="U13" s="14">
        <v>0.0</v>
      </c>
      <c r="V13" s="14">
        <v>0.0</v>
      </c>
      <c r="W13" s="15">
        <v>0.0</v>
      </c>
      <c r="X13" s="14">
        <v>0.0</v>
      </c>
      <c r="Y13" s="1" t="s">
        <v>42</v>
      </c>
      <c r="Z13" s="7"/>
      <c r="AA13" s="7"/>
      <c r="AB13" s="7"/>
      <c r="AC13" s="12"/>
      <c r="AD13" s="12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ht="15.75" customHeight="1">
      <c r="A14" s="13">
        <v>0.0</v>
      </c>
      <c r="B14" s="10" t="s">
        <v>43</v>
      </c>
      <c r="C14" s="14">
        <v>0.0</v>
      </c>
      <c r="D14" s="14">
        <v>0.0</v>
      </c>
      <c r="E14" s="14">
        <v>0.0</v>
      </c>
      <c r="F14" s="14">
        <v>0.0</v>
      </c>
      <c r="G14" s="15">
        <v>0.0</v>
      </c>
      <c r="H14" s="14">
        <v>0.0</v>
      </c>
      <c r="I14" s="14">
        <v>0.0</v>
      </c>
      <c r="J14" s="14">
        <v>0.0</v>
      </c>
      <c r="K14" s="14">
        <v>0.0</v>
      </c>
      <c r="L14" s="14">
        <v>0.0</v>
      </c>
      <c r="M14" s="14">
        <v>0.0</v>
      </c>
      <c r="N14" s="14">
        <v>0.0</v>
      </c>
      <c r="O14" s="14">
        <v>0.0</v>
      </c>
      <c r="P14" s="14">
        <v>0.0</v>
      </c>
      <c r="Q14" s="14">
        <v>0.0</v>
      </c>
      <c r="R14" s="14">
        <v>0.0</v>
      </c>
      <c r="S14" s="14"/>
      <c r="T14" s="14">
        <v>0.0</v>
      </c>
      <c r="U14" s="14">
        <v>0.0</v>
      </c>
      <c r="V14" s="14">
        <v>0.0</v>
      </c>
      <c r="W14" s="15">
        <v>0.0</v>
      </c>
      <c r="X14" s="14">
        <v>0.0</v>
      </c>
      <c r="Y14" s="10" t="s">
        <v>43</v>
      </c>
      <c r="Z14" s="7"/>
      <c r="AA14" s="7"/>
      <c r="AB14" s="7"/>
      <c r="AC14" s="12"/>
      <c r="AD14" s="12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ht="15.75" customHeight="1">
      <c r="A16" s="11" t="s">
        <v>44</v>
      </c>
      <c r="B16" s="11" t="s">
        <v>45</v>
      </c>
      <c r="C16" s="11" t="s">
        <v>46</v>
      </c>
      <c r="D16" s="11" t="s">
        <v>47</v>
      </c>
      <c r="E16" s="11" t="s">
        <v>27</v>
      </c>
      <c r="F16" s="11" t="s">
        <v>30</v>
      </c>
      <c r="G16" s="11" t="s">
        <v>32</v>
      </c>
      <c r="H16" s="11" t="s">
        <v>34</v>
      </c>
      <c r="I16" s="11" t="s">
        <v>36</v>
      </c>
      <c r="J16" s="11" t="s">
        <v>37</v>
      </c>
      <c r="K16" s="11" t="s">
        <v>38</v>
      </c>
      <c r="L16" s="11" t="s">
        <v>39</v>
      </c>
      <c r="M16" s="11" t="s">
        <v>40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ht="15.75" customHeight="1">
      <c r="A17" s="11" t="s">
        <v>48</v>
      </c>
      <c r="B17" s="11">
        <v>6.0</v>
      </c>
      <c r="C17" s="11" t="s">
        <v>49</v>
      </c>
      <c r="D17" s="11">
        <v>8.0</v>
      </c>
      <c r="E17" s="11"/>
      <c r="F17" s="11"/>
      <c r="G17" s="11">
        <v>6.0</v>
      </c>
      <c r="H17" s="11"/>
      <c r="I17" s="11"/>
      <c r="J17" s="11"/>
      <c r="K17" s="11"/>
      <c r="L17" s="11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ht="15.75" customHeight="1">
      <c r="A18" s="11" t="s">
        <v>50</v>
      </c>
      <c r="B18" s="11">
        <v>3.0</v>
      </c>
      <c r="C18" s="11" t="s">
        <v>49</v>
      </c>
      <c r="D18" s="11">
        <v>4.0</v>
      </c>
      <c r="E18" s="11"/>
      <c r="F18" s="11"/>
      <c r="G18" s="11"/>
      <c r="H18" s="11">
        <v>2.0</v>
      </c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ht="15.75" customHeight="1">
      <c r="A19" s="11" t="s">
        <v>51</v>
      </c>
      <c r="B19" s="11">
        <v>3.0</v>
      </c>
      <c r="C19" s="11" t="s">
        <v>49</v>
      </c>
      <c r="D19" s="11">
        <v>4.0</v>
      </c>
      <c r="E19" s="11"/>
      <c r="F19" s="11"/>
      <c r="G19" s="11">
        <v>2.0</v>
      </c>
      <c r="H19" s="11">
        <v>1.0</v>
      </c>
      <c r="I19" s="11"/>
      <c r="J19" s="11"/>
      <c r="K19" s="11"/>
      <c r="L19" s="11"/>
      <c r="M19" s="1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ht="15.75" customHeight="1">
      <c r="A20" s="11" t="s">
        <v>52</v>
      </c>
      <c r="B20" s="11">
        <v>8.0</v>
      </c>
      <c r="C20" s="11" t="s">
        <v>53</v>
      </c>
      <c r="D20" s="11">
        <v>8.0</v>
      </c>
      <c r="E20" s="11"/>
      <c r="F20" s="11">
        <v>30.0</v>
      </c>
      <c r="G20" s="11"/>
      <c r="H20" s="11"/>
      <c r="I20" s="11">
        <v>4.0</v>
      </c>
      <c r="J20" s="11"/>
      <c r="K20" s="11">
        <v>4.0</v>
      </c>
      <c r="L20" s="11">
        <v>4.0</v>
      </c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ht="15.75" customHeight="1">
      <c r="A21" s="11" t="s">
        <v>54</v>
      </c>
      <c r="B21" s="11">
        <v>6.0</v>
      </c>
      <c r="C21" s="11" t="s">
        <v>55</v>
      </c>
      <c r="D21" s="11">
        <v>8.0</v>
      </c>
      <c r="E21" s="11"/>
      <c r="F21" s="11">
        <v>25.0</v>
      </c>
      <c r="G21" s="11"/>
      <c r="H21" s="11"/>
      <c r="I21" s="11">
        <v>6.0</v>
      </c>
      <c r="J21" s="11"/>
      <c r="K21" s="11">
        <v>6.0</v>
      </c>
      <c r="L21" s="11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ht="15.75" customHeight="1">
      <c r="A22" s="11" t="s">
        <v>56</v>
      </c>
      <c r="B22" s="11">
        <v>8.0</v>
      </c>
      <c r="C22" s="11" t="s">
        <v>55</v>
      </c>
      <c r="D22" s="11">
        <v>8.0</v>
      </c>
      <c r="E22" s="11"/>
      <c r="F22" s="11">
        <v>30.0</v>
      </c>
      <c r="G22" s="11"/>
      <c r="H22" s="11"/>
      <c r="I22" s="11"/>
      <c r="J22" s="11"/>
      <c r="K22" s="11">
        <v>8.0</v>
      </c>
      <c r="L22" s="11"/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ht="15.75" customHeight="1">
      <c r="A23" s="11" t="s">
        <v>57</v>
      </c>
      <c r="B23" s="11">
        <v>3.0</v>
      </c>
      <c r="C23" s="11" t="s">
        <v>55</v>
      </c>
      <c r="D23" s="11">
        <v>4.0</v>
      </c>
      <c r="E23" s="11">
        <v>5.0</v>
      </c>
      <c r="F23" s="11">
        <v>5.0</v>
      </c>
      <c r="G23" s="11"/>
      <c r="H23" s="11"/>
      <c r="I23" s="11"/>
      <c r="J23" s="11"/>
      <c r="K23" s="11"/>
      <c r="L23" s="11"/>
      <c r="M23" s="11">
        <v>2.0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ht="15.75" customHeight="1">
      <c r="A24" s="11" t="s">
        <v>58</v>
      </c>
      <c r="B24" s="11">
        <v>4.0</v>
      </c>
      <c r="C24" s="11" t="s">
        <v>55</v>
      </c>
      <c r="D24" s="11">
        <v>4.0</v>
      </c>
      <c r="E24" s="11"/>
      <c r="F24" s="11">
        <v>-5.0</v>
      </c>
      <c r="G24" s="11"/>
      <c r="H24" s="11"/>
      <c r="I24" s="11"/>
      <c r="J24" s="11"/>
      <c r="K24" s="11"/>
      <c r="L24" s="11">
        <v>2.0</v>
      </c>
      <c r="M24" s="1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ht="15.75" customHeight="1">
      <c r="A25" s="11" t="s">
        <v>59</v>
      </c>
      <c r="B25" s="11">
        <v>1.0</v>
      </c>
      <c r="C25" s="11" t="s">
        <v>55</v>
      </c>
      <c r="D25" s="11">
        <v>4.0</v>
      </c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ht="15.75" customHeight="1">
      <c r="A26" s="11" t="s">
        <v>60</v>
      </c>
      <c r="B26" s="11">
        <v>4.0</v>
      </c>
      <c r="C26" s="11" t="s">
        <v>55</v>
      </c>
      <c r="D26" s="11">
        <v>4.0</v>
      </c>
      <c r="E26" s="11"/>
      <c r="F26" s="11"/>
      <c r="G26" s="11"/>
      <c r="H26" s="11"/>
      <c r="I26" s="11"/>
      <c r="J26" s="11"/>
      <c r="K26" s="11">
        <v>1.0</v>
      </c>
      <c r="L26" s="11"/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ht="15.75" customHeight="1">
      <c r="A27" s="11" t="s">
        <v>61</v>
      </c>
      <c r="B27" s="11">
        <v>6.0</v>
      </c>
      <c r="C27" s="11" t="s">
        <v>62</v>
      </c>
      <c r="D27" s="11">
        <v>8.0</v>
      </c>
      <c r="E27" s="11"/>
      <c r="F27" s="11"/>
      <c r="G27" s="11"/>
      <c r="H27" s="11"/>
      <c r="I27" s="11"/>
      <c r="J27" s="11">
        <v>8.0</v>
      </c>
      <c r="K27" s="11"/>
      <c r="L27" s="11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ht="15.75" customHeight="1">
      <c r="A28" s="11" t="s">
        <v>63</v>
      </c>
      <c r="B28" s="11">
        <v>2.0</v>
      </c>
      <c r="C28" s="11" t="s">
        <v>62</v>
      </c>
      <c r="D28" s="11">
        <v>4.0</v>
      </c>
      <c r="E28" s="11">
        <v>15.0</v>
      </c>
      <c r="F28" s="11">
        <v>-5.0</v>
      </c>
      <c r="G28" s="11"/>
      <c r="H28" s="11"/>
      <c r="I28" s="11"/>
      <c r="J28" s="11"/>
      <c r="K28" s="11">
        <v>-1.0</v>
      </c>
      <c r="L28" s="11"/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ht="15.75" customHeight="1">
      <c r="A29" s="11" t="s">
        <v>64</v>
      </c>
      <c r="B29" s="11">
        <v>2.0</v>
      </c>
      <c r="C29" s="11" t="s">
        <v>62</v>
      </c>
      <c r="D29" s="11">
        <v>4.0</v>
      </c>
      <c r="E29" s="11"/>
      <c r="F29" s="11"/>
      <c r="G29" s="11">
        <v>-3.0</v>
      </c>
      <c r="H29" s="11">
        <v>4.0</v>
      </c>
      <c r="I29" s="11"/>
      <c r="J29" s="11"/>
      <c r="K29" s="11"/>
      <c r="L29" s="11"/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ht="15.75" customHeight="1">
      <c r="A30" s="11" t="s">
        <v>65</v>
      </c>
      <c r="B30" s="11">
        <v>3.0</v>
      </c>
      <c r="C30" s="11" t="s">
        <v>62</v>
      </c>
      <c r="D30" s="11">
        <v>4.0</v>
      </c>
      <c r="E30" s="11"/>
      <c r="F30" s="11"/>
      <c r="G30" s="11"/>
      <c r="H30" s="11"/>
      <c r="I30" s="11">
        <v>2.0</v>
      </c>
      <c r="J30" s="11">
        <v>1.0</v>
      </c>
      <c r="K30" s="11"/>
      <c r="L30" s="11"/>
      <c r="M30" s="1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ht="15.75" customHeight="1">
      <c r="A31" s="11" t="s">
        <v>66</v>
      </c>
      <c r="B31" s="11">
        <v>4.0</v>
      </c>
      <c r="C31" s="11" t="s">
        <v>62</v>
      </c>
      <c r="D31" s="11">
        <v>4.0</v>
      </c>
      <c r="E31" s="11"/>
      <c r="F31" s="11"/>
      <c r="G31" s="11"/>
      <c r="H31" s="11">
        <v>3.0</v>
      </c>
      <c r="I31" s="11"/>
      <c r="J31" s="11"/>
      <c r="K31" s="11"/>
      <c r="L31" s="11"/>
      <c r="M31" s="11">
        <v>-2.0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ht="15.75" customHeight="1">
      <c r="A32" s="11" t="s">
        <v>67</v>
      </c>
      <c r="B32" s="11">
        <v>1.0</v>
      </c>
      <c r="C32" s="11" t="s">
        <v>68</v>
      </c>
      <c r="D32" s="11">
        <v>4.0</v>
      </c>
      <c r="E32" s="11">
        <v>-10.0</v>
      </c>
      <c r="F32" s="11"/>
      <c r="G32" s="11"/>
      <c r="H32" s="11">
        <v>2.0</v>
      </c>
      <c r="I32" s="11"/>
      <c r="J32" s="11">
        <v>2.0</v>
      </c>
      <c r="K32" s="11"/>
      <c r="L32" s="11"/>
      <c r="M32" s="1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ht="15.75" customHeight="1">
      <c r="A33" s="11" t="s">
        <v>69</v>
      </c>
      <c r="B33" s="11">
        <v>4.0</v>
      </c>
      <c r="C33" s="11" t="s">
        <v>68</v>
      </c>
      <c r="D33" s="11">
        <v>4.0</v>
      </c>
      <c r="E33" s="11">
        <v>-5.0</v>
      </c>
      <c r="F33" s="11">
        <v>-5.0</v>
      </c>
      <c r="G33" s="11"/>
      <c r="H33" s="11">
        <v>1.0</v>
      </c>
      <c r="I33" s="11"/>
      <c r="J33" s="11">
        <v>1.0</v>
      </c>
      <c r="K33" s="11"/>
      <c r="L33" s="11"/>
      <c r="M33" s="1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ht="15.75" customHeight="1">
      <c r="A34" s="11" t="s">
        <v>70</v>
      </c>
      <c r="B34" s="11">
        <v>6.0</v>
      </c>
      <c r="C34" s="11" t="s">
        <v>71</v>
      </c>
      <c r="D34" s="11">
        <v>8.0</v>
      </c>
      <c r="E34" s="11">
        <v>15.0</v>
      </c>
      <c r="F34" s="11">
        <v>15.0</v>
      </c>
      <c r="G34" s="11"/>
      <c r="H34" s="11"/>
      <c r="I34" s="11"/>
      <c r="J34" s="11">
        <v>5.0</v>
      </c>
      <c r="K34" s="11"/>
      <c r="L34" s="11"/>
      <c r="M34" s="11">
        <v>5.0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ht="15.75" customHeight="1">
      <c r="A35" s="11" t="s">
        <v>72</v>
      </c>
      <c r="B35" s="11">
        <v>3.0</v>
      </c>
      <c r="C35" s="11" t="s">
        <v>73</v>
      </c>
      <c r="D35" s="11">
        <v>4.0</v>
      </c>
      <c r="E35" s="11">
        <v>5.0</v>
      </c>
      <c r="F35" s="11"/>
      <c r="G35" s="11"/>
      <c r="H35" s="11"/>
      <c r="I35" s="11"/>
      <c r="J35" s="11"/>
      <c r="K35" s="11"/>
      <c r="L35" s="11"/>
      <c r="M35" s="11">
        <v>1.0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ht="15.75" customHeight="1">
      <c r="A36" s="11" t="s">
        <v>74</v>
      </c>
      <c r="B36" s="11">
        <v>3.0</v>
      </c>
      <c r="C36" s="11" t="s">
        <v>75</v>
      </c>
      <c r="D36" s="11">
        <v>4.0</v>
      </c>
      <c r="E36" s="11"/>
      <c r="F36" s="11"/>
      <c r="G36" s="11"/>
      <c r="H36" s="11"/>
      <c r="I36" s="11">
        <v>3.0</v>
      </c>
      <c r="J36" s="11"/>
      <c r="K36" s="11"/>
      <c r="L36" s="11"/>
      <c r="M36" s="11">
        <v>-2.0</v>
      </c>
      <c r="N36" s="7"/>
      <c r="O36" s="7"/>
      <c r="P36" s="7"/>
      <c r="Q36" s="12"/>
      <c r="R36" s="7"/>
      <c r="S36" s="7"/>
      <c r="T36" s="7"/>
      <c r="U36" s="7"/>
      <c r="V36" s="7"/>
      <c r="W36" s="7"/>
      <c r="X36" s="7"/>
      <c r="Y36" s="7"/>
      <c r="Z36" s="7"/>
      <c r="AA36" s="7"/>
      <c r="AB36" s="12"/>
      <c r="AC36" s="12"/>
      <c r="AD36" s="7"/>
      <c r="AE36" s="12"/>
      <c r="AF36" s="7"/>
      <c r="AG36" s="7"/>
      <c r="AH36" s="12"/>
      <c r="AI36" s="7"/>
      <c r="AJ36" s="7"/>
      <c r="AK36" s="7"/>
      <c r="AL36" s="12"/>
      <c r="AM36" s="12"/>
      <c r="AN36" s="7"/>
      <c r="AO36" s="7"/>
      <c r="AP36" s="7"/>
      <c r="AQ36" s="7"/>
      <c r="AR36" s="7"/>
      <c r="AS36" s="7"/>
      <c r="AT36" s="7"/>
      <c r="AU36" s="7"/>
      <c r="AV36" s="7"/>
      <c r="AW36" s="12"/>
    </row>
    <row r="37" ht="15.75" customHeight="1">
      <c r="A37" s="11"/>
      <c r="B37" s="11">
        <f>sum(B17:B36)</f>
        <v>80</v>
      </c>
      <c r="C37" s="11"/>
      <c r="D37" s="11"/>
      <c r="E37" s="11">
        <f t="shared" ref="E37:M37" si="1">sum(E17:E36)</f>
        <v>25</v>
      </c>
      <c r="F37" s="11">
        <f t="shared" si="1"/>
        <v>90</v>
      </c>
      <c r="G37" s="11">
        <f t="shared" si="1"/>
        <v>5</v>
      </c>
      <c r="H37" s="11">
        <f t="shared" si="1"/>
        <v>13</v>
      </c>
      <c r="I37" s="11">
        <f t="shared" si="1"/>
        <v>15</v>
      </c>
      <c r="J37" s="11">
        <f t="shared" si="1"/>
        <v>17</v>
      </c>
      <c r="K37" s="11">
        <f t="shared" si="1"/>
        <v>18</v>
      </c>
      <c r="L37" s="11">
        <f t="shared" si="1"/>
        <v>6</v>
      </c>
      <c r="M37" s="11">
        <f t="shared" si="1"/>
        <v>4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2"/>
      <c r="AC37" s="12"/>
      <c r="AD37" s="7"/>
      <c r="AE37" s="7"/>
      <c r="AF37" s="7"/>
      <c r="AG37" s="7"/>
      <c r="AH37" s="7"/>
      <c r="AI37" s="7"/>
      <c r="AJ37" s="7"/>
      <c r="AK37" s="7"/>
      <c r="AL37" s="12"/>
      <c r="AM37" s="12"/>
      <c r="AN37" s="7"/>
      <c r="AO37" s="7"/>
      <c r="AP37" s="7"/>
      <c r="AQ37" s="7"/>
      <c r="AR37" s="7"/>
      <c r="AS37" s="7"/>
      <c r="AT37" s="7"/>
      <c r="AU37" s="7"/>
      <c r="AV37" s="7"/>
      <c r="AW37" s="12"/>
    </row>
    <row r="38" ht="15.75" customHeight="1">
      <c r="A38" s="16"/>
      <c r="B38" s="16"/>
      <c r="C38" s="16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2"/>
      <c r="AC38" s="12"/>
      <c r="AD38" s="7"/>
      <c r="AE38" s="7"/>
      <c r="AF38" s="7"/>
      <c r="AG38" s="7"/>
      <c r="AH38" s="7"/>
      <c r="AI38" s="7"/>
      <c r="AJ38" s="7"/>
      <c r="AK38" s="7"/>
      <c r="AL38" s="12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12"/>
    </row>
    <row r="39" ht="15.75" customHeight="1">
      <c r="A39" s="17" t="s">
        <v>46</v>
      </c>
      <c r="B39" s="17" t="s">
        <v>47</v>
      </c>
      <c r="C39" s="17" t="s">
        <v>76</v>
      </c>
      <c r="D39" s="17" t="s">
        <v>77</v>
      </c>
      <c r="E39" s="12"/>
      <c r="F39" s="12"/>
      <c r="G39" s="12"/>
      <c r="H39" s="12"/>
      <c r="I39" s="12"/>
      <c r="J39" s="12"/>
      <c r="K39" s="12"/>
      <c r="L39" s="12"/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2"/>
      <c r="AC39" s="12"/>
      <c r="AD39" s="7"/>
      <c r="AE39" s="7"/>
      <c r="AF39" s="7"/>
      <c r="AG39" s="7"/>
      <c r="AH39" s="7"/>
      <c r="AI39" s="7"/>
      <c r="AJ39" s="7"/>
      <c r="AK39" s="7"/>
      <c r="AL39" s="12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12"/>
    </row>
    <row r="40" ht="15.75" customHeight="1">
      <c r="A40" s="11" t="s">
        <v>49</v>
      </c>
      <c r="B40" s="11">
        <f>D17+D18+D19</f>
        <v>16</v>
      </c>
      <c r="C40" s="11">
        <f>B40/8+2</f>
        <v>4</v>
      </c>
      <c r="D40" s="11">
        <v>48.0</v>
      </c>
      <c r="E40" s="12"/>
      <c r="F40" s="12"/>
      <c r="G40" s="12"/>
      <c r="H40" s="12"/>
      <c r="I40" s="12"/>
      <c r="J40" s="12"/>
      <c r="K40" s="12"/>
      <c r="L40" s="12"/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2"/>
      <c r="AC40" s="12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12"/>
    </row>
    <row r="41" ht="15.75" customHeight="1">
      <c r="A41" s="11" t="s">
        <v>53</v>
      </c>
      <c r="B41" s="11">
        <f>D20</f>
        <v>8</v>
      </c>
      <c r="C41" s="11">
        <f t="shared" ref="C41:C42" si="2">(B41/8)+2</f>
        <v>3</v>
      </c>
      <c r="D41" s="11">
        <v>35.0</v>
      </c>
      <c r="E41" s="12"/>
      <c r="F41" s="12"/>
      <c r="G41" s="12"/>
      <c r="H41" s="12"/>
      <c r="I41" s="12"/>
      <c r="J41" s="12"/>
      <c r="K41" s="12"/>
      <c r="L41" s="12"/>
      <c r="M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2"/>
      <c r="AC41" s="12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12"/>
      <c r="AX41" s="12"/>
      <c r="AY41" s="12"/>
      <c r="AZ41" s="12"/>
      <c r="BA41" s="12"/>
      <c r="BB41" s="12"/>
      <c r="BC41" s="12"/>
      <c r="BD41" s="12"/>
      <c r="BE41" s="12"/>
    </row>
    <row r="42" ht="15.75" customHeight="1">
      <c r="A42" s="11" t="s">
        <v>55</v>
      </c>
      <c r="B42" s="11">
        <f>D21+D22+D23+D24+D25+D26</f>
        <v>32</v>
      </c>
      <c r="C42" s="11">
        <f t="shared" si="2"/>
        <v>6</v>
      </c>
      <c r="D42" s="11">
        <v>40.0</v>
      </c>
      <c r="E42" s="12"/>
      <c r="F42" s="12"/>
      <c r="G42" s="12"/>
      <c r="H42" s="12"/>
      <c r="I42" s="12"/>
      <c r="J42" s="12"/>
      <c r="K42" s="12"/>
      <c r="L42" s="12"/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2"/>
      <c r="AC42" s="12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12"/>
      <c r="AX42" s="12"/>
      <c r="AY42" s="12"/>
      <c r="AZ42" s="12"/>
      <c r="BA42" s="12"/>
      <c r="BB42" s="12"/>
      <c r="BC42" s="12"/>
      <c r="BD42" s="12"/>
      <c r="BE42" s="12"/>
    </row>
    <row r="43" ht="15.75" customHeight="1">
      <c r="A43" s="11" t="s">
        <v>62</v>
      </c>
      <c r="B43" s="11">
        <f>D27+D28+D29+D30+D31</f>
        <v>24</v>
      </c>
      <c r="C43" s="11">
        <f t="shared" ref="C43:C45" si="3">B43/8+2</f>
        <v>5</v>
      </c>
      <c r="D43" s="11">
        <v>35.0</v>
      </c>
      <c r="E43" s="12"/>
      <c r="F43" s="12"/>
      <c r="G43" s="12"/>
      <c r="H43" s="12"/>
      <c r="I43" s="12"/>
      <c r="J43" s="12"/>
      <c r="K43" s="12"/>
      <c r="L43" s="12"/>
      <c r="M43" s="1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2"/>
      <c r="AC43" s="12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12"/>
      <c r="AX43" s="12"/>
      <c r="AY43" s="12"/>
      <c r="AZ43" s="12"/>
      <c r="BA43" s="12"/>
      <c r="BB43" s="12"/>
      <c r="BC43" s="12"/>
      <c r="BD43" s="12"/>
      <c r="BE43" s="12"/>
    </row>
    <row r="44" ht="15.75" customHeight="1">
      <c r="A44" s="11" t="s">
        <v>68</v>
      </c>
      <c r="B44" s="11">
        <f>D32+D33</f>
        <v>8</v>
      </c>
      <c r="C44" s="11">
        <f t="shared" si="3"/>
        <v>3</v>
      </c>
      <c r="D44" s="11">
        <v>20.0</v>
      </c>
      <c r="E44" s="12"/>
      <c r="F44" s="12"/>
      <c r="G44" s="12"/>
      <c r="H44" s="12"/>
      <c r="I44" s="12"/>
      <c r="J44" s="12"/>
      <c r="K44" s="12"/>
      <c r="L44" s="12"/>
      <c r="M44" s="1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2"/>
      <c r="AC44" s="12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12"/>
      <c r="AX44" s="12"/>
      <c r="AY44" s="12"/>
      <c r="AZ44" s="12"/>
      <c r="BA44" s="12"/>
      <c r="BB44" s="12"/>
      <c r="BC44" s="12"/>
      <c r="BD44" s="12"/>
      <c r="BE44" s="12"/>
    </row>
    <row r="45" ht="15.75" customHeight="1">
      <c r="A45" s="18" t="s">
        <v>71</v>
      </c>
      <c r="B45" s="18">
        <f>D34</f>
        <v>8</v>
      </c>
      <c r="C45" s="18">
        <f t="shared" si="3"/>
        <v>3</v>
      </c>
      <c r="D45" s="18">
        <v>0.15</v>
      </c>
      <c r="E45" s="12"/>
      <c r="F45" s="12"/>
      <c r="G45" s="12"/>
      <c r="H45" s="12"/>
      <c r="I45" s="12"/>
      <c r="J45" s="12"/>
      <c r="K45" s="12"/>
      <c r="L45" s="12"/>
      <c r="M45" s="1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2"/>
      <c r="AC45" s="12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12"/>
      <c r="AX45" s="12"/>
      <c r="AY45" s="12"/>
      <c r="AZ45" s="12"/>
      <c r="BA45" s="12"/>
      <c r="BB45" s="12"/>
      <c r="BC45" s="12"/>
      <c r="BD45" s="12"/>
      <c r="BE45" s="12"/>
    </row>
    <row r="46" ht="15.75" customHeight="1">
      <c r="A46" s="19"/>
      <c r="B46" s="19"/>
      <c r="C46" s="19"/>
      <c r="D46" s="19"/>
      <c r="E46" s="12"/>
      <c r="F46" s="12"/>
      <c r="G46" s="12"/>
      <c r="H46" s="12"/>
      <c r="I46" s="12"/>
      <c r="J46" s="12"/>
      <c r="K46" s="12"/>
      <c r="L46" s="12"/>
      <c r="M46" s="1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2"/>
      <c r="AC46" s="12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12"/>
      <c r="AX46" s="12"/>
      <c r="AY46" s="12"/>
      <c r="AZ46" s="12"/>
      <c r="BA46" s="12"/>
      <c r="BB46" s="12"/>
      <c r="BC46" s="12"/>
      <c r="BD46" s="12"/>
      <c r="BE46" s="12"/>
    </row>
    <row r="47" ht="15.75" customHeight="1">
      <c r="A47" s="20"/>
      <c r="B47" s="20"/>
      <c r="C47" s="20"/>
      <c r="D47" s="20"/>
      <c r="E47" s="12"/>
      <c r="F47" s="12"/>
      <c r="G47" s="12"/>
      <c r="H47" s="12"/>
      <c r="I47" s="12"/>
      <c r="J47" s="12"/>
      <c r="K47" s="12"/>
      <c r="L47" s="12"/>
      <c r="M47" s="1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12"/>
      <c r="AC47" s="12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12"/>
      <c r="AX47" s="12"/>
      <c r="AY47" s="12"/>
      <c r="AZ47" s="12"/>
      <c r="BA47" s="12"/>
      <c r="BB47" s="12"/>
      <c r="BC47" s="12"/>
      <c r="BD47" s="12"/>
      <c r="BE47" s="12"/>
    </row>
    <row r="48" ht="15.75" customHeight="1">
      <c r="A48" s="17" t="s">
        <v>78</v>
      </c>
      <c r="B48" s="17" t="s">
        <v>79</v>
      </c>
      <c r="C48" s="17"/>
      <c r="D48" s="17"/>
      <c r="E48" s="12"/>
      <c r="F48" s="12"/>
      <c r="G48" s="12"/>
      <c r="H48" s="12"/>
      <c r="I48" s="12"/>
      <c r="J48" s="12"/>
      <c r="K48" s="12"/>
      <c r="L48" s="12"/>
      <c r="M48" s="1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2"/>
      <c r="AC48" s="12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12"/>
      <c r="AX48" s="12"/>
      <c r="AY48" s="12"/>
      <c r="AZ48" s="12"/>
      <c r="BA48" s="12"/>
      <c r="BB48" s="12"/>
      <c r="BC48" s="12"/>
      <c r="BD48" s="12"/>
      <c r="BE48" s="12"/>
    </row>
    <row r="49" ht="15.75" customHeight="1">
      <c r="A49" s="11" t="s">
        <v>75</v>
      </c>
      <c r="B49" s="11"/>
      <c r="C49" s="11">
        <v>3.0</v>
      </c>
      <c r="D49" s="11">
        <v>35.0</v>
      </c>
      <c r="E49" s="12"/>
      <c r="F49" s="12"/>
      <c r="G49" s="12"/>
      <c r="H49" s="12"/>
      <c r="I49" s="12"/>
      <c r="J49" s="12"/>
      <c r="K49" s="12"/>
      <c r="L49" s="12"/>
      <c r="M49" s="1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12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ht="15.75" customHeight="1">
      <c r="A50" s="11" t="s">
        <v>80</v>
      </c>
      <c r="B50" s="11"/>
      <c r="C50" s="11">
        <v>2.0</v>
      </c>
      <c r="D50" s="11">
        <v>2.0</v>
      </c>
      <c r="E50" s="12"/>
      <c r="F50" s="12"/>
      <c r="G50" s="12"/>
      <c r="H50" s="12"/>
      <c r="I50" s="12"/>
      <c r="J50" s="12"/>
      <c r="K50" s="12"/>
      <c r="L50" s="12"/>
      <c r="M50" s="1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2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12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12"/>
      <c r="AQ51" s="7"/>
      <c r="AR51" s="7"/>
      <c r="AS51" s="7"/>
      <c r="AT51" s="7"/>
      <c r="AU51" s="7"/>
      <c r="AV51" s="7"/>
      <c r="AW51" s="7"/>
      <c r="AX51" s="12"/>
      <c r="AY51" s="12"/>
      <c r="AZ51" s="12"/>
      <c r="BA51" s="12"/>
      <c r="BB51" s="12"/>
      <c r="BC51" s="12"/>
      <c r="BD51" s="12"/>
      <c r="BE51" s="12"/>
    </row>
    <row r="52" ht="15.75" customHeight="1">
      <c r="A52" s="1"/>
      <c r="B52" s="1" t="s">
        <v>81</v>
      </c>
      <c r="C52" s="11" t="s">
        <v>82</v>
      </c>
      <c r="D52" s="11" t="s">
        <v>27</v>
      </c>
      <c r="E52" s="11" t="s">
        <v>30</v>
      </c>
      <c r="F52" s="1" t="s">
        <v>32</v>
      </c>
      <c r="G52" s="1" t="s">
        <v>34</v>
      </c>
      <c r="H52" s="1" t="s">
        <v>36</v>
      </c>
      <c r="I52" s="1" t="s">
        <v>37</v>
      </c>
      <c r="J52" s="1" t="s">
        <v>38</v>
      </c>
      <c r="K52" s="1" t="s">
        <v>39</v>
      </c>
      <c r="L52" s="1" t="s">
        <v>40</v>
      </c>
      <c r="M52" s="1" t="s">
        <v>83</v>
      </c>
      <c r="N52" s="1" t="s">
        <v>84</v>
      </c>
      <c r="O52" s="11" t="s">
        <v>85</v>
      </c>
      <c r="P52" s="11" t="s">
        <v>86</v>
      </c>
      <c r="Q52" s="1" t="s">
        <v>87</v>
      </c>
      <c r="R52" s="1" t="s">
        <v>88</v>
      </c>
      <c r="S52" s="11" t="s">
        <v>89</v>
      </c>
      <c r="T52" s="11" t="s">
        <v>33</v>
      </c>
      <c r="U52" s="11" t="s">
        <v>90</v>
      </c>
      <c r="V52" s="11" t="s">
        <v>91</v>
      </c>
      <c r="W52" s="21" t="s">
        <v>92</v>
      </c>
      <c r="X52" s="21" t="s">
        <v>93</v>
      </c>
      <c r="Y52" s="21" t="s">
        <v>94</v>
      </c>
      <c r="Z52" s="1" t="s">
        <v>95</v>
      </c>
      <c r="AA52" s="1" t="s">
        <v>96</v>
      </c>
      <c r="AB52" s="21" t="s">
        <v>97</v>
      </c>
      <c r="AC52" s="1" t="s">
        <v>42</v>
      </c>
      <c r="AD52" s="1" t="s">
        <v>43</v>
      </c>
      <c r="AE52" s="1" t="s">
        <v>98</v>
      </c>
      <c r="AF52" s="11" t="s">
        <v>99</v>
      </c>
      <c r="AG52" s="11" t="s">
        <v>68</v>
      </c>
      <c r="AH52" s="11" t="s">
        <v>62</v>
      </c>
      <c r="AI52" s="11" t="s">
        <v>100</v>
      </c>
      <c r="AJ52" s="11" t="s">
        <v>101</v>
      </c>
      <c r="AK52" s="11" t="s">
        <v>102</v>
      </c>
      <c r="AL52" s="11" t="s">
        <v>103</v>
      </c>
      <c r="AM52" s="22" t="s">
        <v>104</v>
      </c>
      <c r="AN52" s="11" t="s">
        <v>71</v>
      </c>
      <c r="AO52" s="11" t="s">
        <v>105</v>
      </c>
      <c r="AP52" s="11" t="s">
        <v>106</v>
      </c>
      <c r="AQ52" s="11" t="s">
        <v>107</v>
      </c>
      <c r="AR52" s="11" t="s">
        <v>108</v>
      </c>
      <c r="AS52" s="11" t="s">
        <v>109</v>
      </c>
      <c r="AT52" s="11" t="s">
        <v>110</v>
      </c>
      <c r="AU52" s="1" t="s">
        <v>111</v>
      </c>
      <c r="AV52" s="1" t="s">
        <v>112</v>
      </c>
      <c r="AW52" s="23" t="s">
        <v>113</v>
      </c>
      <c r="AX52" s="23" t="s">
        <v>114</v>
      </c>
      <c r="AY52" s="24" t="s">
        <v>115</v>
      </c>
      <c r="AZ52" s="11" t="s">
        <v>116</v>
      </c>
      <c r="BA52" s="1" t="s">
        <v>117</v>
      </c>
      <c r="BB52" s="1" t="s">
        <v>118</v>
      </c>
      <c r="BC52" s="1" t="s">
        <v>119</v>
      </c>
      <c r="BD52" s="1" t="s">
        <v>120</v>
      </c>
      <c r="BE52" s="1" t="s">
        <v>121</v>
      </c>
    </row>
    <row r="53" ht="15.75" customHeight="1">
      <c r="A53" s="1" t="s">
        <v>122</v>
      </c>
      <c r="B53" s="25" t="s">
        <v>174</v>
      </c>
      <c r="C53" s="15"/>
      <c r="D53" s="15"/>
      <c r="E53" s="15"/>
      <c r="F53" s="15"/>
      <c r="G53" s="26"/>
      <c r="H53" s="15"/>
      <c r="I53" s="15"/>
      <c r="J53" s="15"/>
      <c r="K53" s="15"/>
      <c r="L53" s="15"/>
      <c r="M53" s="26">
        <v>30.0</v>
      </c>
      <c r="N53" s="26">
        <v>60.0</v>
      </c>
      <c r="O53" s="15"/>
      <c r="P53" s="15"/>
      <c r="Q53" s="25">
        <v>70.0</v>
      </c>
      <c r="R53" s="26"/>
      <c r="S53" s="27">
        <v>186.0</v>
      </c>
      <c r="T53" s="15"/>
      <c r="U53" s="15"/>
      <c r="V53" s="15"/>
      <c r="W53" s="28"/>
      <c r="X53" s="29">
        <v>250.0</v>
      </c>
      <c r="Y53" s="28"/>
      <c r="Z53" s="26"/>
      <c r="AA53" s="1">
        <f t="shared" ref="AA53:AA57" si="4">Z53/1024*1000</f>
        <v>0</v>
      </c>
      <c r="AB53" s="28"/>
      <c r="AC53" s="26"/>
      <c r="AD53" s="26"/>
      <c r="AE53" s="26"/>
      <c r="AF53" s="15"/>
      <c r="AG53" s="15"/>
      <c r="AH53" s="15"/>
      <c r="AI53" s="15"/>
      <c r="AJ53" s="15"/>
      <c r="AK53" s="15"/>
      <c r="AL53" s="15"/>
      <c r="AM53" s="30"/>
      <c r="AN53" s="15"/>
      <c r="AO53" s="15"/>
      <c r="AP53" s="15"/>
      <c r="AQ53" s="15"/>
      <c r="AR53" s="15"/>
      <c r="AS53" s="15"/>
      <c r="AT53" s="15"/>
      <c r="AU53" s="26"/>
      <c r="AV53" s="26"/>
      <c r="AW53" s="15"/>
      <c r="AX53" s="29" t="s">
        <v>175</v>
      </c>
      <c r="AY53" s="28"/>
      <c r="AZ53" s="27">
        <v>165.0</v>
      </c>
      <c r="BA53" s="25">
        <v>236.0</v>
      </c>
      <c r="BB53" s="26">
        <v>269.0</v>
      </c>
      <c r="BC53" s="26">
        <v>269.0</v>
      </c>
      <c r="BD53" s="25">
        <v>255.0</v>
      </c>
      <c r="BE53" s="26"/>
    </row>
    <row r="54" ht="15.75" customHeight="1">
      <c r="A54" s="1" t="s">
        <v>124</v>
      </c>
      <c r="B54" s="26"/>
      <c r="C54" s="15"/>
      <c r="D54" s="15"/>
      <c r="E54" s="15"/>
      <c r="F54" s="15"/>
      <c r="G54" s="26"/>
      <c r="H54" s="15"/>
      <c r="I54" s="15"/>
      <c r="J54" s="15"/>
      <c r="K54" s="15"/>
      <c r="L54" s="15"/>
      <c r="M54" s="26"/>
      <c r="N54" s="26"/>
      <c r="O54" s="15"/>
      <c r="P54" s="15"/>
      <c r="Q54" s="26"/>
      <c r="R54" s="26"/>
      <c r="S54" s="15"/>
      <c r="T54" s="15"/>
      <c r="U54" s="15"/>
      <c r="V54" s="15"/>
      <c r="W54" s="28"/>
      <c r="X54" s="28"/>
      <c r="Y54" s="28"/>
      <c r="Z54" s="26"/>
      <c r="AA54" s="1">
        <f t="shared" si="4"/>
        <v>0</v>
      </c>
      <c r="AB54" s="28"/>
      <c r="AC54" s="26"/>
      <c r="AD54" s="26"/>
      <c r="AE54" s="26"/>
      <c r="AF54" s="15"/>
      <c r="AG54" s="15"/>
      <c r="AH54" s="15"/>
      <c r="AI54" s="15"/>
      <c r="AJ54" s="15"/>
      <c r="AK54" s="15"/>
      <c r="AL54" s="15"/>
      <c r="AM54" s="30"/>
      <c r="AN54" s="15"/>
      <c r="AO54" s="15"/>
      <c r="AP54" s="15"/>
      <c r="AQ54" s="15"/>
      <c r="AR54" s="15"/>
      <c r="AS54" s="15"/>
      <c r="AT54" s="15"/>
      <c r="AU54" s="26"/>
      <c r="AV54" s="26"/>
      <c r="AW54" s="15"/>
      <c r="AX54" s="28"/>
      <c r="AY54" s="28"/>
      <c r="AZ54" s="15"/>
      <c r="BA54" s="26"/>
      <c r="BB54" s="26"/>
      <c r="BC54" s="26"/>
      <c r="BD54" s="26"/>
      <c r="BE54" s="26"/>
    </row>
    <row r="55" ht="15.75" customHeight="1">
      <c r="A55" s="1" t="s">
        <v>125</v>
      </c>
      <c r="B55" s="26" t="s">
        <v>176</v>
      </c>
      <c r="C55" s="15"/>
      <c r="D55" s="15"/>
      <c r="E55" s="15"/>
      <c r="F55" s="15">
        <v>15.0</v>
      </c>
      <c r="G55" s="26"/>
      <c r="H55" s="15"/>
      <c r="I55" s="15"/>
      <c r="J55" s="15"/>
      <c r="K55" s="15"/>
      <c r="L55" s="15"/>
      <c r="M55" s="26">
        <v>27.0</v>
      </c>
      <c r="N55" s="26">
        <v>33.0</v>
      </c>
      <c r="O55" s="15"/>
      <c r="P55" s="15"/>
      <c r="Q55" s="26"/>
      <c r="R55" s="26"/>
      <c r="S55" s="15"/>
      <c r="T55" s="15"/>
      <c r="U55" s="15"/>
      <c r="V55" s="15"/>
      <c r="W55" s="28"/>
      <c r="X55" s="29">
        <v>242.0</v>
      </c>
      <c r="Y55" s="28"/>
      <c r="Z55" s="26">
        <v>4.0</v>
      </c>
      <c r="AA55" s="1">
        <f t="shared" si="4"/>
        <v>3.90625</v>
      </c>
      <c r="AB55" s="28"/>
      <c r="AC55" s="26"/>
      <c r="AD55" s="26"/>
      <c r="AE55" s="26">
        <v>3.0</v>
      </c>
      <c r="AF55" s="15"/>
      <c r="AG55" s="15"/>
      <c r="AH55" s="15"/>
      <c r="AI55" s="15"/>
      <c r="AJ55" s="15"/>
      <c r="AK55" s="15"/>
      <c r="AL55" s="15"/>
      <c r="AM55" s="30"/>
      <c r="AN55" s="15"/>
      <c r="AO55" s="15"/>
      <c r="AP55" s="15"/>
      <c r="AQ55" s="15"/>
      <c r="AR55" s="15"/>
      <c r="AS55" s="15"/>
      <c r="AT55" s="15"/>
      <c r="AU55" s="26"/>
      <c r="AV55" s="26"/>
      <c r="AW55" s="15"/>
      <c r="AX55" s="29"/>
      <c r="AY55" s="28"/>
      <c r="AZ55" s="15">
        <v>176.0</v>
      </c>
      <c r="BA55" s="26">
        <v>236.0</v>
      </c>
      <c r="BB55" s="26">
        <v>242.0</v>
      </c>
      <c r="BC55" s="26">
        <v>228.0</v>
      </c>
      <c r="BD55" s="26">
        <v>228.0</v>
      </c>
      <c r="BE55" s="26"/>
    </row>
    <row r="56" ht="15.75" customHeight="1">
      <c r="A56" s="1" t="s">
        <v>128</v>
      </c>
      <c r="B56" s="26"/>
      <c r="C56" s="15"/>
      <c r="D56" s="15"/>
      <c r="E56" s="15"/>
      <c r="F56" s="15"/>
      <c r="G56" s="26"/>
      <c r="H56" s="15"/>
      <c r="I56" s="15"/>
      <c r="J56" s="15"/>
      <c r="K56" s="15"/>
      <c r="L56" s="15"/>
      <c r="M56" s="26"/>
      <c r="N56" s="26"/>
      <c r="O56" s="15"/>
      <c r="P56" s="15"/>
      <c r="Q56" s="26"/>
      <c r="R56" s="26"/>
      <c r="S56" s="15"/>
      <c r="T56" s="15"/>
      <c r="U56" s="15"/>
      <c r="V56" s="15"/>
      <c r="W56" s="28"/>
      <c r="X56" s="28"/>
      <c r="Y56" s="28"/>
      <c r="Z56" s="26"/>
      <c r="AA56" s="1">
        <f t="shared" si="4"/>
        <v>0</v>
      </c>
      <c r="AB56" s="28"/>
      <c r="AC56" s="26"/>
      <c r="AD56" s="26"/>
      <c r="AE56" s="26"/>
      <c r="AF56" s="15"/>
      <c r="AG56" s="15"/>
      <c r="AH56" s="15"/>
      <c r="AI56" s="15"/>
      <c r="AJ56" s="15"/>
      <c r="AK56" s="15"/>
      <c r="AL56" s="15"/>
      <c r="AM56" s="30"/>
      <c r="AN56" s="15"/>
      <c r="AO56" s="15"/>
      <c r="AP56" s="15"/>
      <c r="AQ56" s="15"/>
      <c r="AR56" s="15"/>
      <c r="AS56" s="15"/>
      <c r="AT56" s="15"/>
      <c r="AU56" s="26"/>
      <c r="AV56" s="26"/>
      <c r="AW56" s="15"/>
      <c r="AX56" s="28"/>
      <c r="AY56" s="28"/>
      <c r="AZ56" s="15"/>
      <c r="BA56" s="26"/>
      <c r="BB56" s="26"/>
      <c r="BC56" s="26"/>
      <c r="BD56" s="26"/>
      <c r="BE56" s="26"/>
    </row>
    <row r="57" ht="15.75" customHeight="1">
      <c r="A57" s="1" t="s">
        <v>129</v>
      </c>
      <c r="B57" s="26" t="s">
        <v>177</v>
      </c>
      <c r="C57" s="15"/>
      <c r="D57" s="15"/>
      <c r="E57" s="15"/>
      <c r="F57" s="15">
        <v>7.0</v>
      </c>
      <c r="G57" s="26">
        <v>7.0</v>
      </c>
      <c r="H57" s="15">
        <v>7.0</v>
      </c>
      <c r="I57" s="15"/>
      <c r="J57" s="15"/>
      <c r="K57" s="15"/>
      <c r="L57" s="15"/>
      <c r="M57" s="26"/>
      <c r="N57" s="26">
        <v>10.0</v>
      </c>
      <c r="O57" s="15"/>
      <c r="P57" s="15"/>
      <c r="Q57" s="26"/>
      <c r="R57" s="26"/>
      <c r="S57" s="15"/>
      <c r="T57" s="15"/>
      <c r="U57" s="15"/>
      <c r="V57" s="15"/>
      <c r="W57" s="28"/>
      <c r="X57" s="28"/>
      <c r="Y57" s="28"/>
      <c r="Z57" s="26"/>
      <c r="AA57" s="1">
        <f t="shared" si="4"/>
        <v>0</v>
      </c>
      <c r="AB57" s="28"/>
      <c r="AC57" s="26"/>
      <c r="AD57" s="26"/>
      <c r="AE57" s="26"/>
      <c r="AF57" s="15"/>
      <c r="AG57" s="15">
        <v>5.0</v>
      </c>
      <c r="AH57" s="15"/>
      <c r="AI57" s="15"/>
      <c r="AJ57" s="15"/>
      <c r="AK57" s="15"/>
      <c r="AL57" s="15"/>
      <c r="AM57" s="30"/>
      <c r="AN57" s="15"/>
      <c r="AO57" s="15"/>
      <c r="AP57" s="15"/>
      <c r="AQ57" s="15"/>
      <c r="AR57" s="15"/>
      <c r="AS57" s="15"/>
      <c r="AT57" s="15"/>
      <c r="AU57" s="26"/>
      <c r="AV57" s="26"/>
      <c r="AW57" s="15"/>
      <c r="AX57" s="28"/>
      <c r="AY57" s="28"/>
      <c r="AZ57" s="15"/>
      <c r="BA57" s="26"/>
      <c r="BB57" s="26"/>
      <c r="BC57" s="26"/>
      <c r="BD57" s="26"/>
      <c r="BE57" s="26"/>
    </row>
    <row r="58" ht="15.75" customHeight="1">
      <c r="A58" s="6"/>
      <c r="B58" s="6"/>
      <c r="C58" s="12"/>
      <c r="D58" s="12"/>
      <c r="E58" s="12"/>
      <c r="F58" s="12"/>
      <c r="G58" s="6"/>
      <c r="H58" s="12"/>
      <c r="I58" s="12"/>
      <c r="J58" s="12"/>
      <c r="K58" s="12"/>
      <c r="L58" s="12"/>
      <c r="M58" s="6"/>
      <c r="N58" s="6"/>
      <c r="O58" s="12"/>
      <c r="P58" s="12"/>
      <c r="Q58" s="6"/>
      <c r="R58" s="6"/>
      <c r="S58" s="12"/>
      <c r="T58" s="12"/>
      <c r="U58" s="12"/>
      <c r="V58" s="12"/>
      <c r="W58" s="8"/>
      <c r="X58" s="8"/>
      <c r="Y58" s="8"/>
      <c r="Z58" s="6"/>
      <c r="AA58" s="6"/>
      <c r="AB58" s="8"/>
      <c r="AC58" s="6"/>
      <c r="AD58" s="6"/>
      <c r="AE58" s="6"/>
      <c r="AF58" s="12"/>
      <c r="AG58" s="12"/>
      <c r="AH58" s="12"/>
      <c r="AI58" s="12"/>
      <c r="AJ58" s="12"/>
      <c r="AK58" s="12"/>
      <c r="AL58" s="12"/>
      <c r="AN58" s="12"/>
      <c r="AO58" s="12"/>
      <c r="AP58" s="12"/>
      <c r="AQ58" s="12"/>
      <c r="AR58" s="12"/>
      <c r="AS58" s="12"/>
      <c r="AT58" s="12"/>
      <c r="AU58" s="6"/>
      <c r="AV58" s="6"/>
      <c r="AW58" s="7"/>
      <c r="AX58" s="7"/>
      <c r="AY58" s="7"/>
      <c r="AZ58" s="7"/>
      <c r="BA58" s="12"/>
      <c r="BB58" s="12"/>
      <c r="BC58" s="7"/>
      <c r="BD58" s="7"/>
      <c r="BE58" s="7"/>
    </row>
    <row r="59" ht="15.75" customHeight="1">
      <c r="A59" s="9"/>
      <c r="B59" s="10" t="s">
        <v>81</v>
      </c>
      <c r="C59" s="11" t="s">
        <v>82</v>
      </c>
      <c r="D59" s="11" t="s">
        <v>27</v>
      </c>
      <c r="E59" s="11" t="s">
        <v>30</v>
      </c>
      <c r="F59" s="1" t="s">
        <v>32</v>
      </c>
      <c r="G59" s="10" t="s">
        <v>34</v>
      </c>
      <c r="H59" s="1" t="s">
        <v>36</v>
      </c>
      <c r="I59" s="1" t="s">
        <v>37</v>
      </c>
      <c r="J59" s="1" t="s">
        <v>38</v>
      </c>
      <c r="K59" s="1" t="s">
        <v>39</v>
      </c>
      <c r="L59" s="1" t="s">
        <v>40</v>
      </c>
      <c r="M59" s="10" t="s">
        <v>83</v>
      </c>
      <c r="N59" s="10" t="s">
        <v>84</v>
      </c>
      <c r="O59" s="11" t="s">
        <v>85</v>
      </c>
      <c r="P59" s="11" t="s">
        <v>86</v>
      </c>
      <c r="Q59" s="1" t="s">
        <v>87</v>
      </c>
      <c r="R59" s="1" t="s">
        <v>88</v>
      </c>
      <c r="S59" s="11" t="s">
        <v>89</v>
      </c>
      <c r="T59" s="11" t="s">
        <v>33</v>
      </c>
      <c r="U59" s="11" t="s">
        <v>90</v>
      </c>
      <c r="V59" s="11" t="s">
        <v>91</v>
      </c>
      <c r="W59" s="21" t="s">
        <v>92</v>
      </c>
      <c r="X59" s="21" t="s">
        <v>93</v>
      </c>
      <c r="Y59" s="21" t="s">
        <v>94</v>
      </c>
      <c r="Z59" s="1" t="s">
        <v>95</v>
      </c>
      <c r="AA59" s="1" t="s">
        <v>96</v>
      </c>
      <c r="AB59" s="21" t="s">
        <v>97</v>
      </c>
      <c r="AC59" s="1" t="s">
        <v>42</v>
      </c>
      <c r="AD59" s="1" t="s">
        <v>43</v>
      </c>
      <c r="AE59" s="1" t="s">
        <v>98</v>
      </c>
      <c r="AF59" s="11" t="s">
        <v>99</v>
      </c>
      <c r="AG59" s="11" t="s">
        <v>68</v>
      </c>
      <c r="AH59" s="11" t="s">
        <v>62</v>
      </c>
      <c r="AI59" s="11" t="s">
        <v>100</v>
      </c>
      <c r="AJ59" s="11" t="s">
        <v>101</v>
      </c>
      <c r="AK59" s="11" t="s">
        <v>102</v>
      </c>
      <c r="AL59" s="11" t="s">
        <v>103</v>
      </c>
      <c r="AM59" s="22" t="s">
        <v>104</v>
      </c>
      <c r="AN59" s="11" t="s">
        <v>71</v>
      </c>
      <c r="AO59" s="11" t="s">
        <v>105</v>
      </c>
      <c r="AP59" s="11" t="s">
        <v>106</v>
      </c>
      <c r="AQ59" s="11" t="s">
        <v>107</v>
      </c>
      <c r="AR59" s="11" t="s">
        <v>108</v>
      </c>
      <c r="AS59" s="11" t="s">
        <v>109</v>
      </c>
      <c r="AT59" s="11" t="s">
        <v>110</v>
      </c>
      <c r="AU59" s="1" t="s">
        <v>111</v>
      </c>
      <c r="AV59" s="31" t="s">
        <v>130</v>
      </c>
      <c r="AW59" s="23" t="s">
        <v>113</v>
      </c>
      <c r="AX59" s="23" t="s">
        <v>114</v>
      </c>
      <c r="AY59" s="37" t="s">
        <v>115</v>
      </c>
      <c r="AZ59" s="7"/>
      <c r="BA59" s="12"/>
      <c r="BB59" s="12"/>
      <c r="BC59" s="7"/>
      <c r="BD59" s="7"/>
      <c r="BE59" s="7"/>
    </row>
    <row r="60" ht="15.75" customHeight="1">
      <c r="A60" s="9" t="s">
        <v>131</v>
      </c>
      <c r="B60" s="14" t="s">
        <v>178</v>
      </c>
      <c r="C60" s="15">
        <v>121.0</v>
      </c>
      <c r="D60" s="15">
        <v>45.0</v>
      </c>
      <c r="E60" s="15">
        <v>29.0</v>
      </c>
      <c r="F60" s="15">
        <v>11.0</v>
      </c>
      <c r="G60" s="14">
        <v>40.0</v>
      </c>
      <c r="H60" s="15">
        <v>19.0</v>
      </c>
      <c r="I60" s="15">
        <v>33.0</v>
      </c>
      <c r="J60" s="15">
        <v>25.0</v>
      </c>
      <c r="K60" s="15">
        <v>16.0</v>
      </c>
      <c r="L60" s="15">
        <v>17.0</v>
      </c>
      <c r="M60" s="14">
        <v>50.0</v>
      </c>
      <c r="N60" s="14"/>
      <c r="O60" s="15">
        <v>50.0</v>
      </c>
      <c r="P60" s="15"/>
      <c r="Q60" s="26">
        <v>50.0</v>
      </c>
      <c r="R60" s="26"/>
      <c r="S60" s="15"/>
      <c r="T60" s="15">
        <v>91.0</v>
      </c>
      <c r="U60" s="15">
        <v>123.0</v>
      </c>
      <c r="V60" s="15">
        <v>5.0</v>
      </c>
      <c r="W60" s="28"/>
      <c r="X60" s="28"/>
      <c r="Y60" s="28"/>
      <c r="Z60" s="26">
        <v>6.0</v>
      </c>
      <c r="AA60" s="1">
        <f t="shared" ref="AA60:AA72" si="5">Z60/1024*1000</f>
        <v>5.859375</v>
      </c>
      <c r="AB60" s="28"/>
      <c r="AC60" s="26"/>
      <c r="AD60" s="26"/>
      <c r="AE60" s="26"/>
      <c r="AF60" s="15"/>
      <c r="AG60" s="15">
        <v>8.0</v>
      </c>
      <c r="AH60" s="15"/>
      <c r="AI60" s="15"/>
      <c r="AJ60" s="15"/>
      <c r="AK60" s="15"/>
      <c r="AL60" s="15"/>
      <c r="AM60" s="30"/>
      <c r="AN60" s="15"/>
      <c r="AO60" s="15">
        <v>3.0</v>
      </c>
      <c r="AP60" s="15"/>
      <c r="AQ60" s="15"/>
      <c r="AR60" s="15"/>
      <c r="AS60" s="15"/>
      <c r="AT60" s="15">
        <v>6.0</v>
      </c>
      <c r="AU60" s="26"/>
      <c r="AV60" s="34"/>
      <c r="AW60" s="27"/>
      <c r="AX60" s="27"/>
      <c r="AY60" s="25"/>
      <c r="AZ60" s="7"/>
      <c r="BA60" s="12"/>
      <c r="BB60" s="12"/>
      <c r="BC60" s="7"/>
      <c r="BD60" s="7"/>
      <c r="BE60" s="7"/>
    </row>
    <row r="61" ht="15.75" customHeight="1">
      <c r="A61" s="9" t="s">
        <v>134</v>
      </c>
      <c r="B61" s="14" t="s">
        <v>179</v>
      </c>
      <c r="C61" s="15"/>
      <c r="D61" s="15"/>
      <c r="E61" s="15"/>
      <c r="F61" s="15">
        <v>25.0</v>
      </c>
      <c r="G61" s="14">
        <v>25.0</v>
      </c>
      <c r="H61" s="15"/>
      <c r="I61" s="15"/>
      <c r="J61" s="15"/>
      <c r="K61" s="15"/>
      <c r="L61" s="15"/>
      <c r="M61" s="14">
        <v>25.0</v>
      </c>
      <c r="N61" s="14"/>
      <c r="O61" s="15"/>
      <c r="P61" s="15"/>
      <c r="Q61" s="26">
        <v>25.0</v>
      </c>
      <c r="R61" s="26"/>
      <c r="S61" s="15"/>
      <c r="T61" s="15"/>
      <c r="U61" s="15"/>
      <c r="V61" s="15"/>
      <c r="W61" s="28"/>
      <c r="X61" s="28"/>
      <c r="Y61" s="28"/>
      <c r="Z61" s="26"/>
      <c r="AA61" s="1">
        <f t="shared" si="5"/>
        <v>0</v>
      </c>
      <c r="AB61" s="28"/>
      <c r="AC61" s="26"/>
      <c r="AD61" s="26"/>
      <c r="AE61" s="26"/>
      <c r="AF61" s="15"/>
      <c r="AG61" s="15">
        <v>7.0</v>
      </c>
      <c r="AH61" s="15"/>
      <c r="AI61" s="15"/>
      <c r="AJ61" s="15"/>
      <c r="AK61" s="15"/>
      <c r="AL61" s="15"/>
      <c r="AM61" s="30"/>
      <c r="AN61" s="15"/>
      <c r="AO61" s="15"/>
      <c r="AP61" s="15"/>
      <c r="AQ61" s="15">
        <v>5.0</v>
      </c>
      <c r="AR61" s="15"/>
      <c r="AS61" s="15"/>
      <c r="AT61" s="15"/>
      <c r="AU61" s="26"/>
      <c r="AV61" s="34"/>
      <c r="AW61" s="15"/>
      <c r="AX61" s="15"/>
      <c r="AY61" s="26"/>
      <c r="AZ61" s="7"/>
      <c r="BA61" s="12"/>
      <c r="BB61" s="12"/>
      <c r="BC61" s="7"/>
      <c r="BD61" s="7"/>
      <c r="BE61" s="7"/>
    </row>
    <row r="62" ht="15.75" customHeight="1">
      <c r="A62" s="9" t="s">
        <v>136</v>
      </c>
      <c r="B62" s="14" t="s">
        <v>180</v>
      </c>
      <c r="C62" s="15"/>
      <c r="D62" s="15">
        <v>45.0</v>
      </c>
      <c r="E62" s="15"/>
      <c r="F62" s="15"/>
      <c r="G62" s="14"/>
      <c r="H62" s="15"/>
      <c r="I62" s="15"/>
      <c r="J62" s="15"/>
      <c r="K62" s="15"/>
      <c r="L62" s="15"/>
      <c r="M62" s="26"/>
      <c r="N62" s="26"/>
      <c r="O62" s="15"/>
      <c r="P62" s="15"/>
      <c r="Q62" s="14"/>
      <c r="R62" s="26"/>
      <c r="S62" s="15"/>
      <c r="T62" s="15">
        <v>15.0</v>
      </c>
      <c r="U62" s="15">
        <v>8.0</v>
      </c>
      <c r="V62" s="15"/>
      <c r="W62" s="28"/>
      <c r="X62" s="28"/>
      <c r="Y62" s="28"/>
      <c r="Z62" s="26"/>
      <c r="AA62" s="1">
        <f t="shared" si="5"/>
        <v>0</v>
      </c>
      <c r="AB62" s="28"/>
      <c r="AC62" s="26"/>
      <c r="AD62" s="26"/>
      <c r="AE62" s="26"/>
      <c r="AF62" s="15"/>
      <c r="AG62" s="15"/>
      <c r="AH62" s="26">
        <v>4.0</v>
      </c>
      <c r="AI62" s="15"/>
      <c r="AJ62" s="15"/>
      <c r="AK62" s="15"/>
      <c r="AL62" s="15"/>
      <c r="AM62" s="30"/>
      <c r="AN62" s="15"/>
      <c r="AO62" s="15"/>
      <c r="AP62" s="15"/>
      <c r="AQ62" s="15"/>
      <c r="AR62" s="15"/>
      <c r="AS62" s="15"/>
      <c r="AT62" s="15"/>
      <c r="AU62" s="26"/>
      <c r="AV62" s="34"/>
      <c r="AW62" s="15"/>
      <c r="AX62" s="15"/>
      <c r="AY62" s="26"/>
      <c r="AZ62" s="7"/>
      <c r="BA62" s="12"/>
      <c r="BB62" s="12"/>
      <c r="BC62" s="7"/>
      <c r="BD62" s="7"/>
      <c r="BE62" s="7"/>
    </row>
    <row r="63" ht="15.75" customHeight="1">
      <c r="A63" s="9" t="s">
        <v>138</v>
      </c>
      <c r="B63" s="14" t="s">
        <v>181</v>
      </c>
      <c r="C63" s="15"/>
      <c r="D63" s="15"/>
      <c r="E63" s="15"/>
      <c r="F63" s="15"/>
      <c r="G63" s="14"/>
      <c r="H63" s="15"/>
      <c r="I63" s="15"/>
      <c r="J63" s="15"/>
      <c r="K63" s="15"/>
      <c r="L63" s="15"/>
      <c r="M63" s="26">
        <v>13.0</v>
      </c>
      <c r="N63" s="26"/>
      <c r="O63" s="15"/>
      <c r="P63" s="15"/>
      <c r="Q63" s="14">
        <v>13.0</v>
      </c>
      <c r="R63" s="26"/>
      <c r="S63" s="15"/>
      <c r="T63" s="15"/>
      <c r="U63" s="15"/>
      <c r="V63" s="15"/>
      <c r="W63" s="28"/>
      <c r="X63" s="28"/>
      <c r="Y63" s="28"/>
      <c r="Z63" s="26"/>
      <c r="AA63" s="1">
        <f t="shared" si="5"/>
        <v>0</v>
      </c>
      <c r="AB63" s="28"/>
      <c r="AC63" s="26">
        <v>4.0</v>
      </c>
      <c r="AD63" s="26"/>
      <c r="AE63" s="26"/>
      <c r="AF63" s="15"/>
      <c r="AG63" s="15"/>
      <c r="AH63" s="26"/>
      <c r="AI63" s="15"/>
      <c r="AJ63" s="15"/>
      <c r="AK63" s="15"/>
      <c r="AL63" s="15"/>
      <c r="AM63" s="30"/>
      <c r="AN63" s="15"/>
      <c r="AO63" s="15"/>
      <c r="AP63" s="15"/>
      <c r="AQ63" s="15"/>
      <c r="AR63" s="15"/>
      <c r="AS63" s="15"/>
      <c r="AT63" s="15"/>
      <c r="AU63" s="26"/>
      <c r="AV63" s="34"/>
      <c r="AW63" s="15"/>
      <c r="AX63" s="15"/>
      <c r="AY63" s="26"/>
      <c r="AZ63" s="7"/>
      <c r="BA63" s="12"/>
      <c r="BB63" s="12"/>
      <c r="BC63" s="7"/>
      <c r="BD63" s="7"/>
      <c r="BE63" s="7"/>
    </row>
    <row r="64" ht="15.75" customHeight="1">
      <c r="A64" s="9" t="s">
        <v>140</v>
      </c>
      <c r="B64" s="14" t="s">
        <v>182</v>
      </c>
      <c r="C64" s="15">
        <v>133.0</v>
      </c>
      <c r="D64" s="15">
        <v>63.0</v>
      </c>
      <c r="E64" s="15"/>
      <c r="F64" s="15">
        <f>26</f>
        <v>26</v>
      </c>
      <c r="G64" s="14">
        <f>33+12</f>
        <v>45</v>
      </c>
      <c r="H64" s="15">
        <v>23.0</v>
      </c>
      <c r="I64" s="15">
        <f>29+12</f>
        <v>41</v>
      </c>
      <c r="J64" s="15">
        <v>20.0</v>
      </c>
      <c r="K64" s="15">
        <v>20.0</v>
      </c>
      <c r="L64" s="15">
        <v>20.0</v>
      </c>
      <c r="M64" s="26">
        <v>35.0</v>
      </c>
      <c r="N64" s="26">
        <f>35+20</f>
        <v>55</v>
      </c>
      <c r="O64" s="15">
        <v>35.0</v>
      </c>
      <c r="P64" s="15">
        <v>35.0</v>
      </c>
      <c r="Q64" s="14"/>
      <c r="R64" s="26"/>
      <c r="S64" s="15"/>
      <c r="T64" s="15">
        <v>55.0</v>
      </c>
      <c r="U64" s="15">
        <v>69.0</v>
      </c>
      <c r="V64" s="15">
        <v>6.0</v>
      </c>
      <c r="W64" s="28"/>
      <c r="X64" s="28"/>
      <c r="Y64" s="28"/>
      <c r="Z64" s="26">
        <v>4.0</v>
      </c>
      <c r="AA64" s="1">
        <f t="shared" si="5"/>
        <v>3.90625</v>
      </c>
      <c r="AB64" s="29"/>
      <c r="AC64" s="26"/>
      <c r="AD64" s="26">
        <v>4.0</v>
      </c>
      <c r="AE64" s="26"/>
      <c r="AF64" s="15">
        <v>-8.0</v>
      </c>
      <c r="AG64" s="15"/>
      <c r="AH64" s="26">
        <v>6.0</v>
      </c>
      <c r="AI64" s="15"/>
      <c r="AJ64" s="15"/>
      <c r="AK64" s="15"/>
      <c r="AL64" s="15"/>
      <c r="AM64" s="30"/>
      <c r="AN64" s="15"/>
      <c r="AO64" s="15"/>
      <c r="AP64" s="15"/>
      <c r="AQ64" s="15"/>
      <c r="AR64" s="15"/>
      <c r="AS64" s="15"/>
      <c r="AT64" s="15"/>
      <c r="AU64" s="26"/>
      <c r="AV64" s="26"/>
      <c r="AW64" s="15"/>
      <c r="AX64" s="15"/>
      <c r="AY64" s="26"/>
      <c r="AZ64" s="7"/>
      <c r="BA64" s="12"/>
      <c r="BB64" s="12"/>
      <c r="BC64" s="7"/>
      <c r="BD64" s="7"/>
      <c r="BE64" s="7"/>
    </row>
    <row r="65" ht="15.75" customHeight="1">
      <c r="A65" s="9" t="s">
        <v>142</v>
      </c>
      <c r="B65" s="14" t="s">
        <v>183</v>
      </c>
      <c r="C65" s="15">
        <v>108.0</v>
      </c>
      <c r="D65" s="15">
        <v>57.0</v>
      </c>
      <c r="E65" s="15">
        <v>36.0</v>
      </c>
      <c r="F65" s="15">
        <v>25.0</v>
      </c>
      <c r="G65" s="14">
        <v>56.0</v>
      </c>
      <c r="H65" s="15">
        <v>32.0</v>
      </c>
      <c r="I65" s="15">
        <v>24.0</v>
      </c>
      <c r="J65" s="15">
        <v>11.0</v>
      </c>
      <c r="K65" s="15">
        <v>42.0</v>
      </c>
      <c r="L65" s="15">
        <v>21.0</v>
      </c>
      <c r="M65" s="26">
        <v>50.0</v>
      </c>
      <c r="N65" s="26"/>
      <c r="O65" s="15">
        <v>50.0</v>
      </c>
      <c r="P65" s="15"/>
      <c r="Q65" s="14">
        <v>50.0</v>
      </c>
      <c r="R65" s="26"/>
      <c r="S65" s="15"/>
      <c r="T65" s="15">
        <v>80.0</v>
      </c>
      <c r="U65" s="15">
        <v>112.0</v>
      </c>
      <c r="V65" s="15">
        <v>4.0</v>
      </c>
      <c r="W65" s="28"/>
      <c r="X65" s="28"/>
      <c r="Y65" s="28"/>
      <c r="Z65" s="26">
        <v>4.0</v>
      </c>
      <c r="AA65" s="1">
        <f t="shared" si="5"/>
        <v>3.90625</v>
      </c>
      <c r="AB65" s="28"/>
      <c r="AC65" s="26"/>
      <c r="AD65" s="26"/>
      <c r="AE65" s="26"/>
      <c r="AF65" s="15"/>
      <c r="AG65" s="26">
        <v>12.0</v>
      </c>
      <c r="AH65" s="26"/>
      <c r="AI65" s="15"/>
      <c r="AJ65" s="15"/>
      <c r="AK65" s="15"/>
      <c r="AL65" s="15"/>
      <c r="AM65" s="30"/>
      <c r="AN65" s="15"/>
      <c r="AO65" s="15">
        <v>4.0</v>
      </c>
      <c r="AP65" s="15"/>
      <c r="AQ65" s="15"/>
      <c r="AR65" s="15"/>
      <c r="AS65" s="15"/>
      <c r="AT65" s="15">
        <v>5.0</v>
      </c>
      <c r="AU65" s="26"/>
      <c r="AV65" s="26"/>
      <c r="AW65" s="15"/>
      <c r="AX65" s="15"/>
      <c r="AY65" s="26"/>
      <c r="AZ65" s="7"/>
      <c r="BA65" s="12"/>
      <c r="BB65" s="12"/>
      <c r="BC65" s="7"/>
      <c r="BD65" s="7"/>
      <c r="BE65" s="7"/>
    </row>
    <row r="66" ht="15.75" customHeight="1">
      <c r="A66" s="9" t="s">
        <v>144</v>
      </c>
      <c r="B66" s="14" t="s">
        <v>184</v>
      </c>
      <c r="C66" s="15"/>
      <c r="D66" s="15"/>
      <c r="E66" s="15"/>
      <c r="F66" s="15"/>
      <c r="G66" s="14"/>
      <c r="H66" s="15"/>
      <c r="I66" s="15"/>
      <c r="J66" s="15"/>
      <c r="K66" s="15"/>
      <c r="L66" s="15"/>
      <c r="M66" s="26">
        <v>10.0</v>
      </c>
      <c r="N66" s="26"/>
      <c r="O66" s="15"/>
      <c r="P66" s="15"/>
      <c r="Q66" s="14"/>
      <c r="R66" s="26"/>
      <c r="S66" s="15"/>
      <c r="T66" s="15"/>
      <c r="U66" s="15"/>
      <c r="V66" s="15"/>
      <c r="W66" s="28"/>
      <c r="X66" s="28"/>
      <c r="Y66" s="28"/>
      <c r="Z66" s="26"/>
      <c r="AA66" s="1">
        <f t="shared" si="5"/>
        <v>0</v>
      </c>
      <c r="AB66" s="28"/>
      <c r="AC66" s="26"/>
      <c r="AD66" s="26"/>
      <c r="AE66" s="26"/>
      <c r="AF66" s="15"/>
      <c r="AG66" s="15">
        <v>6.0</v>
      </c>
      <c r="AH66" s="26"/>
      <c r="AI66" s="15">
        <v>10.0</v>
      </c>
      <c r="AJ66" s="15"/>
      <c r="AK66" s="15"/>
      <c r="AL66" s="15"/>
      <c r="AM66" s="30"/>
      <c r="AN66" s="15"/>
      <c r="AO66" s="15"/>
      <c r="AP66" s="15"/>
      <c r="AQ66" s="15"/>
      <c r="AR66" s="15"/>
      <c r="AS66" s="15"/>
      <c r="AT66" s="15"/>
      <c r="AU66" s="26"/>
      <c r="AV66" s="26"/>
      <c r="AW66" s="15"/>
      <c r="AX66" s="15"/>
      <c r="AY66" s="26"/>
      <c r="AZ66" s="7"/>
      <c r="BA66" s="12"/>
      <c r="BB66" s="12"/>
      <c r="BC66" s="7"/>
      <c r="BD66" s="7"/>
      <c r="BE66" s="7"/>
    </row>
    <row r="67" ht="15.75" customHeight="1">
      <c r="A67" s="9" t="s">
        <v>146</v>
      </c>
      <c r="B67" s="14" t="s">
        <v>184</v>
      </c>
      <c r="C67" s="15"/>
      <c r="D67" s="15"/>
      <c r="E67" s="15"/>
      <c r="F67" s="15"/>
      <c r="G67" s="14"/>
      <c r="H67" s="15"/>
      <c r="I67" s="15"/>
      <c r="J67" s="15"/>
      <c r="K67" s="15"/>
      <c r="L67" s="15"/>
      <c r="M67" s="26">
        <v>10.0</v>
      </c>
      <c r="N67" s="26"/>
      <c r="O67" s="15"/>
      <c r="P67" s="15"/>
      <c r="Q67" s="14"/>
      <c r="R67" s="26"/>
      <c r="S67" s="15"/>
      <c r="T67" s="15"/>
      <c r="U67" s="15"/>
      <c r="V67" s="15"/>
      <c r="W67" s="28"/>
      <c r="X67" s="28"/>
      <c r="Y67" s="28"/>
      <c r="Z67" s="26"/>
      <c r="AA67" s="1">
        <f t="shared" si="5"/>
        <v>0</v>
      </c>
      <c r="AB67" s="28"/>
      <c r="AC67" s="26"/>
      <c r="AD67" s="26"/>
      <c r="AE67" s="26"/>
      <c r="AF67" s="15"/>
      <c r="AG67" s="15">
        <v>6.0</v>
      </c>
      <c r="AH67" s="26"/>
      <c r="AI67" s="15">
        <v>10.0</v>
      </c>
      <c r="AJ67" s="15"/>
      <c r="AK67" s="15"/>
      <c r="AL67" s="15"/>
      <c r="AM67" s="30"/>
      <c r="AN67" s="15"/>
      <c r="AO67" s="15"/>
      <c r="AP67" s="15"/>
      <c r="AQ67" s="15"/>
      <c r="AR67" s="15"/>
      <c r="AS67" s="15"/>
      <c r="AT67" s="15"/>
      <c r="AU67" s="26"/>
      <c r="AV67" s="26"/>
      <c r="AW67" s="15"/>
      <c r="AX67" s="27"/>
      <c r="AY67" s="26"/>
      <c r="AZ67" s="7"/>
      <c r="BA67" s="12"/>
      <c r="BB67" s="12"/>
      <c r="BC67" s="7"/>
      <c r="BD67" s="7"/>
      <c r="BE67" s="7"/>
    </row>
    <row r="68" ht="15.75" customHeight="1">
      <c r="A68" s="9" t="s">
        <v>149</v>
      </c>
      <c r="B68" s="14" t="s">
        <v>185</v>
      </c>
      <c r="C68" s="15">
        <v>16.0</v>
      </c>
      <c r="D68" s="15"/>
      <c r="E68" s="15"/>
      <c r="F68" s="15"/>
      <c r="G68" s="14">
        <v>30.0</v>
      </c>
      <c r="H68" s="15"/>
      <c r="I68" s="15"/>
      <c r="J68" s="15"/>
      <c r="K68" s="15"/>
      <c r="L68" s="15"/>
      <c r="M68" s="26">
        <v>20.0</v>
      </c>
      <c r="N68" s="26">
        <v>20.0</v>
      </c>
      <c r="O68" s="15"/>
      <c r="P68" s="15"/>
      <c r="Q68" s="14"/>
      <c r="R68" s="26"/>
      <c r="S68" s="15"/>
      <c r="T68" s="15"/>
      <c r="U68" s="15"/>
      <c r="V68" s="15"/>
      <c r="W68" s="28"/>
      <c r="X68" s="28"/>
      <c r="Y68" s="28"/>
      <c r="Z68" s="26"/>
      <c r="AA68" s="1">
        <f t="shared" si="5"/>
        <v>0</v>
      </c>
      <c r="AB68" s="28"/>
      <c r="AC68" s="26"/>
      <c r="AD68" s="26"/>
      <c r="AE68" s="26"/>
      <c r="AF68" s="15"/>
      <c r="AG68" s="15">
        <v>10.0</v>
      </c>
      <c r="AH68" s="26"/>
      <c r="AI68" s="15"/>
      <c r="AJ68" s="15"/>
      <c r="AK68" s="15"/>
      <c r="AL68" s="15"/>
      <c r="AM68" s="30"/>
      <c r="AN68" s="15"/>
      <c r="AO68" s="15"/>
      <c r="AP68" s="15"/>
      <c r="AQ68" s="15"/>
      <c r="AR68" s="15"/>
      <c r="AS68" s="15"/>
      <c r="AT68" s="15">
        <v>5.0</v>
      </c>
      <c r="AU68" s="26"/>
      <c r="AV68" s="26"/>
      <c r="AW68" s="15"/>
      <c r="AX68" s="27" t="s">
        <v>151</v>
      </c>
      <c r="AY68" s="27" t="s">
        <v>152</v>
      </c>
      <c r="AZ68" s="7"/>
      <c r="BA68" s="12"/>
      <c r="BB68" s="12"/>
      <c r="BC68" s="7"/>
      <c r="BD68" s="7"/>
      <c r="BE68" s="7"/>
    </row>
    <row r="69" ht="15.75" customHeight="1">
      <c r="A69" s="9" t="s">
        <v>153</v>
      </c>
      <c r="B69" s="14" t="s">
        <v>186</v>
      </c>
      <c r="C69" s="15">
        <v>10.0</v>
      </c>
      <c r="D69" s="15"/>
      <c r="E69" s="15"/>
      <c r="F69" s="15"/>
      <c r="G69" s="14"/>
      <c r="H69" s="15"/>
      <c r="I69" s="15"/>
      <c r="J69" s="15"/>
      <c r="K69" s="15"/>
      <c r="L69" s="15"/>
      <c r="M69" s="26">
        <v>10.0</v>
      </c>
      <c r="N69" s="26"/>
      <c r="O69" s="15">
        <v>10.0</v>
      </c>
      <c r="P69" s="15"/>
      <c r="Q69" s="14"/>
      <c r="R69" s="26"/>
      <c r="S69" s="15"/>
      <c r="T69" s="15"/>
      <c r="U69" s="15"/>
      <c r="V69" s="15"/>
      <c r="W69" s="28"/>
      <c r="X69" s="28"/>
      <c r="Y69" s="28"/>
      <c r="Z69" s="26"/>
      <c r="AA69" s="1">
        <f t="shared" si="5"/>
        <v>0</v>
      </c>
      <c r="AB69" s="28"/>
      <c r="AC69" s="26"/>
      <c r="AD69" s="26"/>
      <c r="AE69" s="26"/>
      <c r="AF69" s="15">
        <v>-2.0</v>
      </c>
      <c r="AG69" s="15">
        <v>4.0</v>
      </c>
      <c r="AH69" s="26">
        <v>7.0</v>
      </c>
      <c r="AI69" s="15"/>
      <c r="AJ69" s="15"/>
      <c r="AK69" s="15"/>
      <c r="AL69" s="15"/>
      <c r="AM69" s="30"/>
      <c r="AN69" s="15"/>
      <c r="AO69" s="15"/>
      <c r="AP69" s="15"/>
      <c r="AQ69" s="15"/>
      <c r="AR69" s="15"/>
      <c r="AS69" s="15"/>
      <c r="AT69" s="15"/>
      <c r="AU69" s="26"/>
      <c r="AV69" s="26"/>
      <c r="AW69" s="15"/>
      <c r="AX69" s="15"/>
      <c r="AY69" s="26"/>
      <c r="AZ69" s="7"/>
      <c r="BA69" s="12"/>
      <c r="BB69" s="12"/>
      <c r="BC69" s="7"/>
      <c r="BD69" s="7"/>
      <c r="BE69" s="7"/>
    </row>
    <row r="70" ht="15.75" customHeight="1">
      <c r="A70" s="9" t="s">
        <v>155</v>
      </c>
      <c r="B70" s="14" t="s">
        <v>187</v>
      </c>
      <c r="C70" s="15">
        <v>125.0</v>
      </c>
      <c r="D70" s="15">
        <v>45.0</v>
      </c>
      <c r="E70" s="15">
        <v>29.0</v>
      </c>
      <c r="F70" s="15">
        <v>28.0</v>
      </c>
      <c r="G70" s="14"/>
      <c r="H70" s="15">
        <v>17.0</v>
      </c>
      <c r="I70" s="15">
        <v>42.0</v>
      </c>
      <c r="J70" s="15">
        <v>26.0</v>
      </c>
      <c r="K70" s="15">
        <v>19.0</v>
      </c>
      <c r="L70" s="15">
        <v>12.0</v>
      </c>
      <c r="M70" s="26">
        <v>50.0</v>
      </c>
      <c r="N70" s="26"/>
      <c r="O70" s="15">
        <v>50.0</v>
      </c>
      <c r="P70" s="15"/>
      <c r="Q70" s="14">
        <v>50.0</v>
      </c>
      <c r="R70" s="26"/>
      <c r="S70" s="15"/>
      <c r="T70" s="15">
        <v>85.0</v>
      </c>
      <c r="U70" s="15">
        <v>150.0</v>
      </c>
      <c r="V70" s="15">
        <v>7.0</v>
      </c>
      <c r="W70" s="28"/>
      <c r="X70" s="28"/>
      <c r="Y70" s="29">
        <v>33.0</v>
      </c>
      <c r="Z70" s="26">
        <v>9.0</v>
      </c>
      <c r="AA70" s="1">
        <f t="shared" si="5"/>
        <v>8.7890625</v>
      </c>
      <c r="AB70" s="28"/>
      <c r="AC70" s="26"/>
      <c r="AD70" s="26"/>
      <c r="AE70" s="26"/>
      <c r="AF70" s="15"/>
      <c r="AG70" s="15">
        <v>10.0</v>
      </c>
      <c r="AH70" s="26"/>
      <c r="AI70" s="15"/>
      <c r="AJ70" s="15"/>
      <c r="AK70" s="15"/>
      <c r="AL70" s="15"/>
      <c r="AM70" s="30"/>
      <c r="AN70" s="15"/>
      <c r="AO70" s="15">
        <v>5.0</v>
      </c>
      <c r="AP70" s="15"/>
      <c r="AQ70" s="15"/>
      <c r="AR70" s="15"/>
      <c r="AS70" s="15"/>
      <c r="AT70" s="15">
        <v>7.0</v>
      </c>
      <c r="AU70" s="26"/>
      <c r="AV70" s="26"/>
      <c r="AW70" s="15"/>
      <c r="AX70" s="27"/>
      <c r="AY70" s="26"/>
      <c r="AZ70" s="7"/>
      <c r="BA70" s="12"/>
      <c r="BB70" s="12"/>
      <c r="BC70" s="7"/>
      <c r="BD70" s="7"/>
      <c r="BE70" s="7"/>
    </row>
    <row r="71" ht="15.75" customHeight="1">
      <c r="A71" s="9" t="s">
        <v>158</v>
      </c>
      <c r="B71" s="14" t="s">
        <v>188</v>
      </c>
      <c r="C71" s="15">
        <v>70.0</v>
      </c>
      <c r="D71" s="15">
        <v>13.0</v>
      </c>
      <c r="E71" s="15"/>
      <c r="F71" s="15">
        <v>10.0</v>
      </c>
      <c r="G71" s="14">
        <f>22+10</f>
        <v>32</v>
      </c>
      <c r="H71" s="15">
        <v>10.0</v>
      </c>
      <c r="I71" s="15">
        <v>37.0</v>
      </c>
      <c r="J71" s="15"/>
      <c r="K71" s="15">
        <v>10.0</v>
      </c>
      <c r="L71" s="15">
        <v>28.0</v>
      </c>
      <c r="M71" s="26">
        <f>7</f>
        <v>7</v>
      </c>
      <c r="N71" s="26"/>
      <c r="O71" s="15">
        <v>7.0</v>
      </c>
      <c r="P71" s="15"/>
      <c r="Q71" s="14">
        <f>7+19</f>
        <v>26</v>
      </c>
      <c r="R71" s="26"/>
      <c r="S71" s="15"/>
      <c r="T71" s="15">
        <v>72.0</v>
      </c>
      <c r="U71" s="15">
        <v>69.0</v>
      </c>
      <c r="V71" s="15">
        <v>5.0</v>
      </c>
      <c r="W71" s="28"/>
      <c r="X71" s="28"/>
      <c r="Y71" s="28"/>
      <c r="Z71" s="26">
        <v>4.0</v>
      </c>
      <c r="AA71" s="1">
        <f t="shared" si="5"/>
        <v>3.90625</v>
      </c>
      <c r="AB71" s="28"/>
      <c r="AC71" s="26"/>
      <c r="AD71" s="26"/>
      <c r="AE71" s="26"/>
      <c r="AF71" s="15"/>
      <c r="AG71" s="15"/>
      <c r="AH71" s="26">
        <f>4+5</f>
        <v>9</v>
      </c>
      <c r="AI71" s="15"/>
      <c r="AJ71" s="15"/>
      <c r="AK71" s="15"/>
      <c r="AL71" s="15"/>
      <c r="AM71" s="30"/>
      <c r="AN71" s="15"/>
      <c r="AO71" s="15"/>
      <c r="AP71" s="15"/>
      <c r="AQ71" s="15"/>
      <c r="AR71" s="15"/>
      <c r="AS71" s="15"/>
      <c r="AT71" s="15"/>
      <c r="AU71" s="26"/>
      <c r="AV71" s="26"/>
      <c r="AW71" s="15"/>
      <c r="AX71" s="27"/>
      <c r="AY71" s="26"/>
      <c r="AZ71" s="7"/>
      <c r="BA71" s="12"/>
      <c r="BB71" s="12"/>
      <c r="BC71" s="7"/>
      <c r="BD71" s="7"/>
      <c r="BE71" s="7"/>
    </row>
    <row r="72" ht="15.75" customHeight="1">
      <c r="A72" s="9" t="s">
        <v>161</v>
      </c>
      <c r="B72" s="14"/>
      <c r="C72" s="15"/>
      <c r="D72" s="15"/>
      <c r="E72" s="15"/>
      <c r="F72" s="15"/>
      <c r="G72" s="14"/>
      <c r="H72" s="15"/>
      <c r="I72" s="15"/>
      <c r="J72" s="15"/>
      <c r="K72" s="15"/>
      <c r="L72" s="15"/>
      <c r="M72" s="26"/>
      <c r="N72" s="26"/>
      <c r="O72" s="15"/>
      <c r="P72" s="15"/>
      <c r="Q72" s="14"/>
      <c r="R72" s="26"/>
      <c r="S72" s="15"/>
      <c r="T72" s="15"/>
      <c r="U72" s="15"/>
      <c r="V72" s="15"/>
      <c r="W72" s="28"/>
      <c r="X72" s="28"/>
      <c r="Y72" s="28"/>
      <c r="Z72" s="26"/>
      <c r="AA72" s="1">
        <f t="shared" si="5"/>
        <v>0</v>
      </c>
      <c r="AB72" s="28"/>
      <c r="AC72" s="26"/>
      <c r="AD72" s="26"/>
      <c r="AE72" s="26"/>
      <c r="AF72" s="15"/>
      <c r="AG72" s="15"/>
      <c r="AH72" s="26"/>
      <c r="AI72" s="15"/>
      <c r="AJ72" s="15"/>
      <c r="AK72" s="15"/>
      <c r="AL72" s="15"/>
      <c r="AM72" s="30"/>
      <c r="AN72" s="15"/>
      <c r="AO72" s="15"/>
      <c r="AP72" s="15"/>
      <c r="AQ72" s="15"/>
      <c r="AR72" s="15"/>
      <c r="AS72" s="15"/>
      <c r="AT72" s="15"/>
      <c r="AU72" s="26"/>
      <c r="AV72" s="26"/>
      <c r="AW72" s="15"/>
      <c r="AX72" s="15"/>
      <c r="AY72" s="26"/>
      <c r="AZ72" s="7"/>
      <c r="BA72" s="12"/>
      <c r="BB72" s="12"/>
      <c r="BC72" s="7"/>
      <c r="BD72" s="7"/>
      <c r="BE72" s="7"/>
    </row>
    <row r="73" ht="15.75" customHeight="1">
      <c r="A73" s="9"/>
      <c r="B73" s="10"/>
      <c r="C73" s="10">
        <f t="shared" ref="C73:V73" si="6">SUM(C60:C72)+sum(C53:C57)</f>
        <v>583</v>
      </c>
      <c r="D73" s="10">
        <f t="shared" si="6"/>
        <v>268</v>
      </c>
      <c r="E73" s="10">
        <f t="shared" si="6"/>
        <v>94</v>
      </c>
      <c r="F73" s="10">
        <f t="shared" si="6"/>
        <v>147</v>
      </c>
      <c r="G73" s="10">
        <f t="shared" si="6"/>
        <v>235</v>
      </c>
      <c r="H73" s="10">
        <f t="shared" si="6"/>
        <v>108</v>
      </c>
      <c r="I73" s="10">
        <f t="shared" si="6"/>
        <v>177</v>
      </c>
      <c r="J73" s="10">
        <f t="shared" si="6"/>
        <v>82</v>
      </c>
      <c r="K73" s="10">
        <f t="shared" si="6"/>
        <v>107</v>
      </c>
      <c r="L73" s="10">
        <f t="shared" si="6"/>
        <v>98</v>
      </c>
      <c r="M73" s="10">
        <f t="shared" si="6"/>
        <v>337</v>
      </c>
      <c r="N73" s="10">
        <f t="shared" si="6"/>
        <v>178</v>
      </c>
      <c r="O73" s="10">
        <f t="shared" si="6"/>
        <v>202</v>
      </c>
      <c r="P73" s="10">
        <f t="shared" si="6"/>
        <v>35</v>
      </c>
      <c r="Q73" s="10">
        <f t="shared" si="6"/>
        <v>284</v>
      </c>
      <c r="R73" s="10">
        <f t="shared" si="6"/>
        <v>0</v>
      </c>
      <c r="S73" s="10">
        <f t="shared" si="6"/>
        <v>186</v>
      </c>
      <c r="T73" s="10">
        <f t="shared" si="6"/>
        <v>398</v>
      </c>
      <c r="U73" s="10">
        <f t="shared" si="6"/>
        <v>531</v>
      </c>
      <c r="V73" s="10">
        <f t="shared" si="6"/>
        <v>27</v>
      </c>
      <c r="W73" s="40"/>
      <c r="X73" s="40"/>
      <c r="Y73" s="10">
        <f>SUM(Y60:Y72)+sum(Y53:Y57)</f>
        <v>33</v>
      </c>
      <c r="Z73" s="10"/>
      <c r="AA73" s="10">
        <f>min(SUM(AA60:AA72)+sum(AA53:AA57),256/1024*100)</f>
        <v>25</v>
      </c>
      <c r="AB73" s="10">
        <f t="shared" ref="AB73:AW73" si="7">SUM(AB60:AB72)+sum(AB53:AB57)</f>
        <v>0</v>
      </c>
      <c r="AC73" s="10">
        <f t="shared" si="7"/>
        <v>4</v>
      </c>
      <c r="AD73" s="10">
        <f t="shared" si="7"/>
        <v>4</v>
      </c>
      <c r="AE73" s="10">
        <f t="shared" si="7"/>
        <v>3</v>
      </c>
      <c r="AF73" s="10">
        <f t="shared" si="7"/>
        <v>-10</v>
      </c>
      <c r="AG73" s="10">
        <f t="shared" si="7"/>
        <v>68</v>
      </c>
      <c r="AH73" s="10">
        <f t="shared" si="7"/>
        <v>26</v>
      </c>
      <c r="AI73" s="10">
        <f t="shared" si="7"/>
        <v>20</v>
      </c>
      <c r="AJ73" s="10">
        <f t="shared" si="7"/>
        <v>0</v>
      </c>
      <c r="AK73" s="10">
        <f t="shared" si="7"/>
        <v>0</v>
      </c>
      <c r="AL73" s="10">
        <f t="shared" si="7"/>
        <v>0</v>
      </c>
      <c r="AM73" s="10">
        <f t="shared" si="7"/>
        <v>0</v>
      </c>
      <c r="AN73" s="10">
        <f t="shared" si="7"/>
        <v>0</v>
      </c>
      <c r="AO73" s="10">
        <f t="shared" si="7"/>
        <v>12</v>
      </c>
      <c r="AP73" s="10">
        <f t="shared" si="7"/>
        <v>0</v>
      </c>
      <c r="AQ73" s="10">
        <f t="shared" si="7"/>
        <v>5</v>
      </c>
      <c r="AR73" s="10">
        <f t="shared" si="7"/>
        <v>0</v>
      </c>
      <c r="AS73" s="10">
        <f t="shared" si="7"/>
        <v>0</v>
      </c>
      <c r="AT73" s="10">
        <f t="shared" si="7"/>
        <v>23</v>
      </c>
      <c r="AU73" s="10">
        <f t="shared" si="7"/>
        <v>0</v>
      </c>
      <c r="AV73" s="6">
        <f t="shared" si="7"/>
        <v>0</v>
      </c>
      <c r="AW73" s="1">
        <f t="shared" si="7"/>
        <v>0</v>
      </c>
      <c r="AX73" s="1"/>
      <c r="AY73" s="1"/>
      <c r="AZ73" s="7"/>
      <c r="BA73" s="12"/>
      <c r="BB73" s="12"/>
      <c r="BC73" s="7"/>
      <c r="BD73" s="7"/>
      <c r="BE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ht="15.75" customHeight="1">
      <c r="A75" s="1" t="s">
        <v>162</v>
      </c>
      <c r="B75" s="1" t="s">
        <v>78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ht="15.75" customHeight="1">
      <c r="A76" s="1" t="s">
        <v>3</v>
      </c>
      <c r="B76" s="1" t="s">
        <v>9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ht="15.75" customHeight="1">
      <c r="A77" s="1" t="s">
        <v>27</v>
      </c>
      <c r="B77" s="1">
        <f>X3+E37+D73</f>
        <v>2069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ht="15.75" customHeight="1">
      <c r="A78" s="1" t="s">
        <v>30</v>
      </c>
      <c r="B78" s="1">
        <f>X4+F37+E73</f>
        <v>1200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ht="15.75" customHeight="1">
      <c r="A79" s="1" t="s">
        <v>32</v>
      </c>
      <c r="B79" s="1">
        <f>X5+G37+F73</f>
        <v>270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ht="15.75" customHeight="1">
      <c r="A80" s="1" t="s">
        <v>34</v>
      </c>
      <c r="B80" s="1">
        <f>X6+H37+G73</f>
        <v>371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ht="15.75" customHeight="1">
      <c r="A81" s="1" t="s">
        <v>36</v>
      </c>
      <c r="B81" s="1">
        <f>X7+I37+H73</f>
        <v>241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ht="15.75" customHeight="1">
      <c r="A82" s="1" t="s">
        <v>37</v>
      </c>
      <c r="B82" s="1">
        <f>X8+J37+I73</f>
        <v>315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ht="15.75" customHeight="1">
      <c r="A83" s="1" t="s">
        <v>38</v>
      </c>
      <c r="B83" s="1">
        <f>X9+K37+J73</f>
        <v>220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ht="15.75" customHeight="1">
      <c r="A84" s="1" t="s">
        <v>39</v>
      </c>
      <c r="B84" s="1">
        <f>X10+L37+K73</f>
        <v>227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ht="15.75" customHeight="1">
      <c r="A85" s="1" t="s">
        <v>40</v>
      </c>
      <c r="B85" s="1">
        <f>X11+M37+L73</f>
        <v>216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ht="15.75" customHeight="1">
      <c r="A86" s="1" t="s">
        <v>41</v>
      </c>
      <c r="B86" s="1">
        <f>X12+AH73</f>
        <v>56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ht="15.75" customHeight="1">
      <c r="A87" s="1" t="s">
        <v>95</v>
      </c>
      <c r="B87" s="1">
        <f>AA73/100+(307/1024)</f>
        <v>0.5498046875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ht="15.75" customHeight="1">
      <c r="A88" s="1" t="s">
        <v>42</v>
      </c>
      <c r="B88" s="1">
        <f>X13+AC73</f>
        <v>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ht="15.75" customHeight="1">
      <c r="A89" s="1" t="s">
        <v>43</v>
      </c>
      <c r="B89" s="1">
        <f>X14+AD73</f>
        <v>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ht="15.75" customHeight="1">
      <c r="A90" s="1" t="s">
        <v>98</v>
      </c>
      <c r="B90" s="1">
        <f>AE73</f>
        <v>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ht="15.75" customHeight="1">
      <c r="A91" s="1" t="s">
        <v>189</v>
      </c>
      <c r="B91" s="1">
        <f>BA53+BA55</f>
        <v>472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ht="15.75" customHeight="1">
      <c r="A92" s="1" t="s">
        <v>190</v>
      </c>
      <c r="B92" s="1">
        <f>B91*(100-B86)/100</f>
        <v>207.68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ht="15.75" customHeight="1">
      <c r="A93" s="1" t="s">
        <v>191</v>
      </c>
      <c r="B93" s="1">
        <f>max(B92*(1-B87),B91*0.2)</f>
        <v>94.4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</row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1:W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8.63"/>
  </cols>
  <sheetData>
    <row r="1">
      <c r="A1" s="1" t="s">
        <v>0</v>
      </c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2" t="s">
        <v>1</v>
      </c>
      <c r="Y1" s="6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41"/>
      <c r="AY1" s="41"/>
      <c r="AZ1" s="41"/>
      <c r="BA1" s="41"/>
      <c r="BB1" s="41"/>
      <c r="BC1" s="41"/>
      <c r="BD1" s="41"/>
      <c r="BE1" s="41"/>
    </row>
    <row r="2">
      <c r="A2" s="9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1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 t="s">
        <v>19</v>
      </c>
      <c r="S2" s="10" t="s">
        <v>20</v>
      </c>
      <c r="T2" s="10" t="s">
        <v>21</v>
      </c>
      <c r="U2" s="10" t="s">
        <v>22</v>
      </c>
      <c r="V2" s="10" t="s">
        <v>23</v>
      </c>
      <c r="W2" s="11" t="s">
        <v>24</v>
      </c>
      <c r="X2" s="10" t="s">
        <v>9</v>
      </c>
      <c r="Y2" s="1" t="s">
        <v>3</v>
      </c>
      <c r="Z2" s="7"/>
      <c r="AA2" s="1" t="s">
        <v>25</v>
      </c>
      <c r="AB2" s="1"/>
      <c r="AC2" s="11" t="s">
        <v>26</v>
      </c>
      <c r="AD2" s="12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41"/>
      <c r="AY2" s="41"/>
      <c r="AZ2" s="41"/>
      <c r="BA2" s="41"/>
      <c r="BB2" s="41"/>
      <c r="BC2" s="41"/>
      <c r="BD2" s="41"/>
      <c r="BE2" s="41"/>
    </row>
    <row r="3">
      <c r="A3" s="13">
        <v>1590.0</v>
      </c>
      <c r="B3" s="10" t="s">
        <v>27</v>
      </c>
      <c r="C3" s="14">
        <v>1901.0</v>
      </c>
      <c r="D3" s="14">
        <v>2048.0</v>
      </c>
      <c r="E3" s="14">
        <v>1749.0</v>
      </c>
      <c r="F3" s="14">
        <v>1722.0</v>
      </c>
      <c r="G3" s="15">
        <v>1776.0</v>
      </c>
      <c r="H3" s="14">
        <v>1776.0</v>
      </c>
      <c r="I3" s="14">
        <v>1844.0</v>
      </c>
      <c r="J3" s="14">
        <v>1814.0</v>
      </c>
      <c r="K3" s="14">
        <v>1814.0</v>
      </c>
      <c r="L3" s="14">
        <v>1776.0</v>
      </c>
      <c r="M3" s="14">
        <v>1749.0</v>
      </c>
      <c r="N3" s="14">
        <v>1841.0</v>
      </c>
      <c r="O3" s="14">
        <v>1836.0</v>
      </c>
      <c r="P3" s="14">
        <v>1841.0</v>
      </c>
      <c r="Q3" s="14">
        <v>1696.0</v>
      </c>
      <c r="R3" s="14">
        <v>1776.0</v>
      </c>
      <c r="S3" s="14"/>
      <c r="T3" s="14">
        <v>1776.0</v>
      </c>
      <c r="U3" s="14">
        <v>1749.0</v>
      </c>
      <c r="V3" s="14">
        <v>1776.0</v>
      </c>
      <c r="W3" s="15">
        <v>1901.0</v>
      </c>
      <c r="X3" s="14">
        <v>1776.0</v>
      </c>
      <c r="Y3" s="1" t="s">
        <v>27</v>
      </c>
      <c r="Z3" s="7"/>
      <c r="AA3" s="1" t="s">
        <v>28</v>
      </c>
      <c r="AB3" s="1">
        <v>461.0</v>
      </c>
      <c r="AC3" s="11" t="s">
        <v>29</v>
      </c>
      <c r="AD3" s="12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41"/>
      <c r="AY3" s="41"/>
      <c r="AZ3" s="41"/>
      <c r="BA3" s="41"/>
      <c r="BB3" s="41"/>
      <c r="BC3" s="41"/>
      <c r="BD3" s="41"/>
      <c r="BE3" s="41"/>
    </row>
    <row r="4">
      <c r="A4" s="13">
        <v>1016.0</v>
      </c>
      <c r="B4" s="10" t="s">
        <v>30</v>
      </c>
      <c r="C4" s="14">
        <v>1016.0</v>
      </c>
      <c r="D4" s="14">
        <v>1018.0</v>
      </c>
      <c r="E4" s="14">
        <v>1126.0</v>
      </c>
      <c r="F4" s="14">
        <v>1153.0</v>
      </c>
      <c r="G4" s="15">
        <v>1099.0</v>
      </c>
      <c r="H4" s="14">
        <v>1016.0</v>
      </c>
      <c r="I4" s="14">
        <v>1045.0</v>
      </c>
      <c r="J4" s="14">
        <v>1045.0</v>
      </c>
      <c r="K4" s="14">
        <v>1016.0</v>
      </c>
      <c r="L4" s="14">
        <v>1016.0</v>
      </c>
      <c r="M4" s="14">
        <v>1016.0</v>
      </c>
      <c r="N4" s="14">
        <v>1016.0</v>
      </c>
      <c r="O4" s="14">
        <v>1016.0</v>
      </c>
      <c r="P4" s="14">
        <v>1016.0</v>
      </c>
      <c r="Q4" s="14">
        <v>1220.0</v>
      </c>
      <c r="R4" s="14">
        <v>1016.0</v>
      </c>
      <c r="S4" s="14"/>
      <c r="T4" s="14">
        <v>1016.0</v>
      </c>
      <c r="U4" s="14">
        <v>1109.0</v>
      </c>
      <c r="V4" s="14">
        <v>1136.0</v>
      </c>
      <c r="W4" s="15">
        <v>1045.0</v>
      </c>
      <c r="X4" s="14">
        <v>1016.0</v>
      </c>
      <c r="Y4" s="1" t="s">
        <v>30</v>
      </c>
      <c r="Z4" s="7"/>
      <c r="AA4" s="1" t="s">
        <v>31</v>
      </c>
      <c r="AB4" s="1">
        <v>425.0</v>
      </c>
      <c r="AC4" s="12"/>
      <c r="AD4" s="12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41"/>
      <c r="AY4" s="41"/>
      <c r="AZ4" s="41"/>
      <c r="BA4" s="41"/>
      <c r="BB4" s="41"/>
      <c r="BC4" s="41"/>
      <c r="BD4" s="41"/>
      <c r="BE4" s="41"/>
    </row>
    <row r="5">
      <c r="A5" s="13">
        <v>108.0</v>
      </c>
      <c r="B5" s="10" t="s">
        <v>32</v>
      </c>
      <c r="C5" s="14">
        <v>123.0</v>
      </c>
      <c r="D5" s="14">
        <v>120.0</v>
      </c>
      <c r="E5" s="14">
        <v>118.0</v>
      </c>
      <c r="F5" s="14">
        <v>115.0</v>
      </c>
      <c r="G5" s="15">
        <v>118.0</v>
      </c>
      <c r="H5" s="14">
        <v>118.0</v>
      </c>
      <c r="I5" s="14">
        <v>121.0</v>
      </c>
      <c r="J5" s="14">
        <v>123.0</v>
      </c>
      <c r="K5" s="14">
        <v>118.0</v>
      </c>
      <c r="L5" s="14">
        <v>118.0</v>
      </c>
      <c r="M5" s="14">
        <v>117.0</v>
      </c>
      <c r="N5" s="14">
        <v>120.0</v>
      </c>
      <c r="O5" s="14">
        <v>120.0</v>
      </c>
      <c r="P5" s="14">
        <v>121.0</v>
      </c>
      <c r="Q5" s="14">
        <v>115.0</v>
      </c>
      <c r="R5" s="14">
        <v>117.0</v>
      </c>
      <c r="S5" s="14"/>
      <c r="T5" s="14">
        <v>118.0</v>
      </c>
      <c r="U5" s="14">
        <v>115.0</v>
      </c>
      <c r="V5" s="14">
        <v>115.0</v>
      </c>
      <c r="W5" s="15">
        <v>120.0</v>
      </c>
      <c r="X5" s="14">
        <v>118.0</v>
      </c>
      <c r="Y5" s="1" t="s">
        <v>32</v>
      </c>
      <c r="Z5" s="7"/>
      <c r="AA5" s="1" t="s">
        <v>33</v>
      </c>
      <c r="AB5" s="1">
        <v>405.0</v>
      </c>
      <c r="AC5" s="12"/>
      <c r="AD5" s="12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41"/>
      <c r="AY5" s="41"/>
      <c r="AZ5" s="41"/>
      <c r="BA5" s="41"/>
      <c r="BB5" s="41"/>
      <c r="BC5" s="41"/>
      <c r="BD5" s="41"/>
      <c r="BE5" s="41"/>
    </row>
    <row r="6">
      <c r="A6" s="13">
        <v>108.0</v>
      </c>
      <c r="B6" s="10" t="s">
        <v>34</v>
      </c>
      <c r="C6" s="14">
        <v>120.0</v>
      </c>
      <c r="D6" s="14">
        <v>121.0</v>
      </c>
      <c r="E6" s="14">
        <v>115.0</v>
      </c>
      <c r="F6" s="14">
        <v>120.0</v>
      </c>
      <c r="G6" s="15">
        <v>118.0</v>
      </c>
      <c r="H6" s="14">
        <v>123.0</v>
      </c>
      <c r="I6" s="14">
        <v>117.0</v>
      </c>
      <c r="J6" s="14">
        <v>120.0</v>
      </c>
      <c r="K6" s="14">
        <v>120.0</v>
      </c>
      <c r="L6" s="14">
        <v>118.0</v>
      </c>
      <c r="M6" s="14">
        <v>118.0</v>
      </c>
      <c r="N6" s="14">
        <v>120.0</v>
      </c>
      <c r="O6" s="14">
        <v>121.0</v>
      </c>
      <c r="P6" s="14">
        <v>118.0</v>
      </c>
      <c r="Q6" s="14">
        <v>117.0</v>
      </c>
      <c r="R6" s="14">
        <v>120.0</v>
      </c>
      <c r="S6" s="14"/>
      <c r="T6" s="14">
        <v>120.0</v>
      </c>
      <c r="U6" s="14">
        <v>118.0</v>
      </c>
      <c r="V6" s="14">
        <v>118.0</v>
      </c>
      <c r="W6" s="15">
        <v>118.0</v>
      </c>
      <c r="X6" s="14">
        <v>123.0</v>
      </c>
      <c r="Y6" s="1" t="s">
        <v>34</v>
      </c>
      <c r="Z6" s="7"/>
      <c r="AA6" s="1" t="s">
        <v>35</v>
      </c>
      <c r="AB6" s="1">
        <v>371.0</v>
      </c>
      <c r="AC6" s="12"/>
      <c r="AD6" s="12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41"/>
      <c r="AY6" s="41"/>
      <c r="AZ6" s="41"/>
      <c r="BA6" s="41"/>
      <c r="BB6" s="41"/>
      <c r="BC6" s="41"/>
      <c r="BD6" s="41"/>
      <c r="BE6" s="41"/>
    </row>
    <row r="7">
      <c r="A7" s="13">
        <v>108.0</v>
      </c>
      <c r="B7" s="10" t="s">
        <v>36</v>
      </c>
      <c r="C7" s="14">
        <v>118.0</v>
      </c>
      <c r="D7" s="14">
        <v>123.0</v>
      </c>
      <c r="E7" s="14">
        <v>118.0</v>
      </c>
      <c r="F7" s="14">
        <v>115.0</v>
      </c>
      <c r="G7" s="15">
        <v>117.0</v>
      </c>
      <c r="H7" s="14">
        <v>118.0</v>
      </c>
      <c r="I7" s="14">
        <v>123.0</v>
      </c>
      <c r="J7" s="14">
        <v>120.0</v>
      </c>
      <c r="K7" s="14">
        <v>118.0</v>
      </c>
      <c r="L7" s="14">
        <v>118.0</v>
      </c>
      <c r="M7" s="14">
        <v>118.0</v>
      </c>
      <c r="N7" s="14">
        <v>120.0</v>
      </c>
      <c r="O7" s="14">
        <v>120.0</v>
      </c>
      <c r="P7" s="14">
        <v>120.0</v>
      </c>
      <c r="Q7" s="14">
        <v>115.0</v>
      </c>
      <c r="R7" s="14">
        <v>117.0</v>
      </c>
      <c r="S7" s="14"/>
      <c r="T7" s="14">
        <v>117.0</v>
      </c>
      <c r="U7" s="14">
        <v>117.0</v>
      </c>
      <c r="V7" s="14">
        <v>118.0</v>
      </c>
      <c r="W7" s="15">
        <v>117.0</v>
      </c>
      <c r="X7" s="14">
        <v>118.0</v>
      </c>
      <c r="Y7" s="1" t="s">
        <v>36</v>
      </c>
      <c r="Z7" s="7"/>
      <c r="AA7" s="7"/>
      <c r="AB7" s="7"/>
      <c r="AC7" s="12"/>
      <c r="AD7" s="12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41"/>
      <c r="AY7" s="41"/>
      <c r="AZ7" s="41"/>
      <c r="BA7" s="41"/>
      <c r="BB7" s="41"/>
      <c r="BC7" s="41"/>
      <c r="BD7" s="41"/>
      <c r="BE7" s="41"/>
    </row>
    <row r="8">
      <c r="A8" s="13">
        <v>108.0</v>
      </c>
      <c r="B8" s="10" t="s">
        <v>37</v>
      </c>
      <c r="C8" s="14">
        <v>120.0</v>
      </c>
      <c r="D8" s="14">
        <v>115.0</v>
      </c>
      <c r="E8" s="14">
        <v>117.0</v>
      </c>
      <c r="F8" s="14">
        <v>120.0</v>
      </c>
      <c r="G8" s="15">
        <v>117.0</v>
      </c>
      <c r="H8" s="14">
        <v>121.0</v>
      </c>
      <c r="I8" s="14">
        <v>114.0</v>
      </c>
      <c r="J8" s="14">
        <v>118.0</v>
      </c>
      <c r="K8" s="14">
        <v>115.0</v>
      </c>
      <c r="L8" s="14">
        <v>115.0</v>
      </c>
      <c r="M8" s="14">
        <v>123.0</v>
      </c>
      <c r="N8" s="14">
        <v>118.0</v>
      </c>
      <c r="O8" s="14">
        <v>121.0</v>
      </c>
      <c r="P8" s="14">
        <v>118.0</v>
      </c>
      <c r="Q8" s="14">
        <v>118.0</v>
      </c>
      <c r="R8" s="14">
        <v>121.0</v>
      </c>
      <c r="S8" s="14"/>
      <c r="T8" s="14">
        <v>121.0</v>
      </c>
      <c r="U8" s="14">
        <v>118.0</v>
      </c>
      <c r="V8" s="14">
        <v>117.0</v>
      </c>
      <c r="W8" s="15">
        <v>121.0</v>
      </c>
      <c r="X8" s="14">
        <v>121.0</v>
      </c>
      <c r="Y8" s="1" t="s">
        <v>37</v>
      </c>
      <c r="Z8" s="7"/>
      <c r="AA8" s="7"/>
      <c r="AB8" s="7"/>
      <c r="AC8" s="12"/>
      <c r="AD8" s="12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41"/>
      <c r="AY8" s="41"/>
      <c r="AZ8" s="41"/>
      <c r="BA8" s="41"/>
      <c r="BB8" s="41"/>
      <c r="BC8" s="41"/>
      <c r="BD8" s="41"/>
      <c r="BE8" s="41"/>
    </row>
    <row r="9">
      <c r="A9" s="13">
        <v>108.0</v>
      </c>
      <c r="B9" s="10" t="s">
        <v>38</v>
      </c>
      <c r="C9" s="14">
        <v>115.0</v>
      </c>
      <c r="D9" s="14">
        <v>114.0</v>
      </c>
      <c r="E9" s="14">
        <v>117.0</v>
      </c>
      <c r="F9" s="14">
        <v>123.0</v>
      </c>
      <c r="G9" s="15">
        <v>120.0</v>
      </c>
      <c r="H9" s="14">
        <v>120.0</v>
      </c>
      <c r="I9" s="14">
        <v>114.0</v>
      </c>
      <c r="J9" s="14">
        <v>120.0</v>
      </c>
      <c r="K9" s="14">
        <v>117.0</v>
      </c>
      <c r="L9" s="14">
        <v>118.0</v>
      </c>
      <c r="M9" s="14">
        <v>117.0</v>
      </c>
      <c r="N9" s="14">
        <v>117.0</v>
      </c>
      <c r="O9" s="14">
        <v>118.0</v>
      </c>
      <c r="P9" s="14">
        <v>115.0</v>
      </c>
      <c r="Q9" s="14">
        <v>121.0</v>
      </c>
      <c r="R9" s="14">
        <v>120.0</v>
      </c>
      <c r="S9" s="14"/>
      <c r="T9" s="14">
        <v>115.0</v>
      </c>
      <c r="U9" s="14">
        <v>121.0</v>
      </c>
      <c r="V9" s="14">
        <v>121.0</v>
      </c>
      <c r="W9" s="15">
        <v>118.0</v>
      </c>
      <c r="X9" s="14">
        <v>120.0</v>
      </c>
      <c r="Y9" s="1" t="s">
        <v>38</v>
      </c>
      <c r="Z9" s="7"/>
      <c r="AA9" s="7"/>
      <c r="AB9" s="7"/>
      <c r="AC9" s="12"/>
      <c r="AD9" s="1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41"/>
      <c r="AY9" s="41"/>
      <c r="AZ9" s="41"/>
      <c r="BA9" s="41"/>
      <c r="BB9" s="41"/>
      <c r="BC9" s="41"/>
      <c r="BD9" s="41"/>
      <c r="BE9" s="41"/>
    </row>
    <row r="10">
      <c r="A10" s="13">
        <v>108.0</v>
      </c>
      <c r="B10" s="10" t="s">
        <v>39</v>
      </c>
      <c r="C10" s="14">
        <v>115.0</v>
      </c>
      <c r="D10" s="14">
        <v>118.0</v>
      </c>
      <c r="E10" s="14">
        <v>123.0</v>
      </c>
      <c r="F10" s="14">
        <v>117.0</v>
      </c>
      <c r="G10" s="15">
        <v>120.0</v>
      </c>
      <c r="H10" s="14">
        <v>114.0</v>
      </c>
      <c r="I10" s="14">
        <v>120.0</v>
      </c>
      <c r="J10" s="14">
        <v>114.0</v>
      </c>
      <c r="K10" s="14">
        <v>117.0</v>
      </c>
      <c r="L10" s="14">
        <v>118.0</v>
      </c>
      <c r="M10" s="14">
        <v>118.0</v>
      </c>
      <c r="N10" s="14">
        <v>117.0</v>
      </c>
      <c r="O10" s="14">
        <v>114.0</v>
      </c>
      <c r="P10" s="14">
        <v>117.0</v>
      </c>
      <c r="Q10" s="14">
        <v>121.0</v>
      </c>
      <c r="R10" s="14">
        <v>117.0</v>
      </c>
      <c r="S10" s="14"/>
      <c r="T10" s="14">
        <v>115.0</v>
      </c>
      <c r="U10" s="14">
        <v>118.0</v>
      </c>
      <c r="V10" s="14">
        <v>121.0</v>
      </c>
      <c r="W10" s="15">
        <v>118.0</v>
      </c>
      <c r="X10" s="14">
        <v>114.0</v>
      </c>
      <c r="Y10" s="1" t="s">
        <v>39</v>
      </c>
      <c r="Z10" s="7"/>
      <c r="AA10" s="7"/>
      <c r="AB10" s="7"/>
      <c r="AC10" s="12"/>
      <c r="AD10" s="12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41"/>
      <c r="AY10" s="41"/>
      <c r="AZ10" s="41"/>
      <c r="BA10" s="41"/>
      <c r="BB10" s="41"/>
      <c r="BC10" s="41"/>
      <c r="BD10" s="41"/>
      <c r="BE10" s="41"/>
    </row>
    <row r="11">
      <c r="A11" s="13">
        <v>108.0</v>
      </c>
      <c r="B11" s="10" t="s">
        <v>40</v>
      </c>
      <c r="C11" s="14">
        <v>117.0</v>
      </c>
      <c r="D11" s="14">
        <v>117.0</v>
      </c>
      <c r="E11" s="14">
        <v>120.0</v>
      </c>
      <c r="F11" s="14">
        <v>118.0</v>
      </c>
      <c r="G11" s="15">
        <v>118.0</v>
      </c>
      <c r="H11" s="14">
        <v>114.0</v>
      </c>
      <c r="I11" s="14">
        <v>120.0</v>
      </c>
      <c r="J11" s="14">
        <v>114.0</v>
      </c>
      <c r="K11" s="14">
        <v>123.0</v>
      </c>
      <c r="L11" s="14">
        <v>121.0</v>
      </c>
      <c r="M11" s="14">
        <v>117.0</v>
      </c>
      <c r="N11" s="14">
        <v>118.0</v>
      </c>
      <c r="O11" s="14">
        <v>115.0</v>
      </c>
      <c r="P11" s="14">
        <v>120.0</v>
      </c>
      <c r="Q11" s="14">
        <v>121.0</v>
      </c>
      <c r="R11" s="14">
        <v>117.0</v>
      </c>
      <c r="S11" s="14"/>
      <c r="T11" s="14">
        <v>121.0</v>
      </c>
      <c r="U11" s="14">
        <v>120.0</v>
      </c>
      <c r="V11" s="14">
        <v>117.0</v>
      </c>
      <c r="W11" s="15">
        <v>115.0</v>
      </c>
      <c r="X11" s="14">
        <v>114.0</v>
      </c>
      <c r="Y11" s="1" t="s">
        <v>40</v>
      </c>
      <c r="Z11" s="7"/>
      <c r="AA11" s="7"/>
      <c r="AB11" s="7"/>
      <c r="AC11" s="12"/>
      <c r="AD11" s="12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41"/>
      <c r="AY11" s="41"/>
      <c r="AZ11" s="41"/>
      <c r="BA11" s="41"/>
      <c r="BB11" s="41"/>
      <c r="BC11" s="41"/>
      <c r="BD11" s="41"/>
      <c r="BE11" s="41"/>
    </row>
    <row r="12">
      <c r="A12" s="13">
        <v>0.0</v>
      </c>
      <c r="B12" s="10" t="s">
        <v>41</v>
      </c>
      <c r="C12" s="14">
        <v>0.0</v>
      </c>
      <c r="D12" s="14">
        <v>0.0</v>
      </c>
      <c r="E12" s="14">
        <v>0.0</v>
      </c>
      <c r="F12" s="14">
        <v>0.0</v>
      </c>
      <c r="G12" s="15">
        <v>0.0</v>
      </c>
      <c r="H12" s="14">
        <v>30.0</v>
      </c>
      <c r="I12" s="14">
        <v>0.0</v>
      </c>
      <c r="J12" s="14">
        <v>0.0</v>
      </c>
      <c r="K12" s="14">
        <v>0.0</v>
      </c>
      <c r="L12" s="14">
        <v>0.0</v>
      </c>
      <c r="M12" s="14">
        <v>0.0</v>
      </c>
      <c r="N12" s="14">
        <v>0.0</v>
      </c>
      <c r="O12" s="14">
        <v>25.0</v>
      </c>
      <c r="P12" s="14">
        <v>0.0</v>
      </c>
      <c r="Q12" s="14">
        <v>0.0</v>
      </c>
      <c r="R12" s="14">
        <v>0.0</v>
      </c>
      <c r="S12" s="14"/>
      <c r="T12" s="14">
        <v>15.0</v>
      </c>
      <c r="U12" s="14">
        <v>0.0</v>
      </c>
      <c r="V12" s="14">
        <v>0.0</v>
      </c>
      <c r="W12" s="15">
        <v>0.0</v>
      </c>
      <c r="X12" s="14">
        <v>30.0</v>
      </c>
      <c r="Y12" s="1" t="s">
        <v>41</v>
      </c>
      <c r="Z12" s="7"/>
      <c r="AA12" s="7"/>
      <c r="AB12" s="7"/>
      <c r="AC12" s="12"/>
      <c r="AD12" s="12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41"/>
      <c r="AY12" s="41"/>
      <c r="AZ12" s="41"/>
      <c r="BA12" s="41"/>
      <c r="BB12" s="41"/>
      <c r="BC12" s="41"/>
      <c r="BD12" s="41"/>
      <c r="BE12" s="41"/>
    </row>
    <row r="13">
      <c r="A13" s="13">
        <v>0.0</v>
      </c>
      <c r="B13" s="10" t="s">
        <v>42</v>
      </c>
      <c r="C13" s="14">
        <v>12.0</v>
      </c>
      <c r="D13" s="14">
        <v>0.0</v>
      </c>
      <c r="E13" s="14">
        <v>0.0</v>
      </c>
      <c r="F13" s="14">
        <v>0.0</v>
      </c>
      <c r="G13" s="15">
        <v>0.0</v>
      </c>
      <c r="H13" s="14">
        <v>0.0</v>
      </c>
      <c r="I13" s="14">
        <v>0.0</v>
      </c>
      <c r="J13" s="14">
        <v>0.0</v>
      </c>
      <c r="K13" s="14">
        <v>0.0</v>
      </c>
      <c r="L13" s="14">
        <v>0.0</v>
      </c>
      <c r="M13" s="14">
        <v>0.0</v>
      </c>
      <c r="N13" s="14">
        <v>0.0</v>
      </c>
      <c r="O13" s="14">
        <v>0.0</v>
      </c>
      <c r="P13" s="14">
        <v>0.0</v>
      </c>
      <c r="Q13" s="14">
        <v>0.0</v>
      </c>
      <c r="R13" s="14">
        <v>0.0</v>
      </c>
      <c r="S13" s="14"/>
      <c r="T13" s="14">
        <v>0.0</v>
      </c>
      <c r="U13" s="14">
        <v>0.0</v>
      </c>
      <c r="V13" s="14">
        <v>0.0</v>
      </c>
      <c r="W13" s="15">
        <v>0.0</v>
      </c>
      <c r="X13" s="14">
        <v>0.0</v>
      </c>
      <c r="Y13" s="1" t="s">
        <v>42</v>
      </c>
      <c r="Z13" s="7"/>
      <c r="AA13" s="7"/>
      <c r="AB13" s="7"/>
      <c r="AC13" s="12"/>
      <c r="AD13" s="12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41"/>
      <c r="AY13" s="41"/>
      <c r="AZ13" s="41"/>
      <c r="BA13" s="41"/>
      <c r="BB13" s="41"/>
      <c r="BC13" s="41"/>
      <c r="BD13" s="41"/>
      <c r="BE13" s="41"/>
    </row>
    <row r="14">
      <c r="A14" s="13">
        <v>0.0</v>
      </c>
      <c r="B14" s="10" t="s">
        <v>43</v>
      </c>
      <c r="C14" s="14">
        <v>0.0</v>
      </c>
      <c r="D14" s="14">
        <v>0.0</v>
      </c>
      <c r="E14" s="14">
        <v>0.0</v>
      </c>
      <c r="F14" s="14">
        <v>0.0</v>
      </c>
      <c r="G14" s="15">
        <v>0.0</v>
      </c>
      <c r="H14" s="14">
        <v>0.0</v>
      </c>
      <c r="I14" s="14">
        <v>0.0</v>
      </c>
      <c r="J14" s="14">
        <v>0.0</v>
      </c>
      <c r="K14" s="14">
        <v>0.0</v>
      </c>
      <c r="L14" s="14">
        <v>0.0</v>
      </c>
      <c r="M14" s="14">
        <v>0.0</v>
      </c>
      <c r="N14" s="14">
        <v>0.0</v>
      </c>
      <c r="O14" s="14">
        <v>0.0</v>
      </c>
      <c r="P14" s="14">
        <v>0.0</v>
      </c>
      <c r="Q14" s="14">
        <v>0.0</v>
      </c>
      <c r="R14" s="14">
        <v>0.0</v>
      </c>
      <c r="S14" s="14"/>
      <c r="T14" s="14">
        <v>0.0</v>
      </c>
      <c r="U14" s="14">
        <v>0.0</v>
      </c>
      <c r="V14" s="14">
        <v>0.0</v>
      </c>
      <c r="W14" s="15">
        <v>0.0</v>
      </c>
      <c r="X14" s="14">
        <v>0.0</v>
      </c>
      <c r="Y14" s="10" t="s">
        <v>43</v>
      </c>
      <c r="Z14" s="7"/>
      <c r="AA14" s="7"/>
      <c r="AB14" s="7"/>
      <c r="AC14" s="12"/>
      <c r="AD14" s="12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41"/>
      <c r="AY14" s="41"/>
      <c r="AZ14" s="41"/>
      <c r="BA14" s="41"/>
      <c r="BB14" s="41"/>
      <c r="BC14" s="41"/>
      <c r="BD14" s="41"/>
      <c r="BE14" s="41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41"/>
      <c r="AY15" s="41"/>
      <c r="AZ15" s="41"/>
      <c r="BA15" s="41"/>
      <c r="BB15" s="41"/>
      <c r="BC15" s="41"/>
      <c r="BD15" s="41"/>
      <c r="BE15" s="41"/>
    </row>
    <row r="16">
      <c r="A16" s="11" t="s">
        <v>44</v>
      </c>
      <c r="B16" s="11" t="s">
        <v>45</v>
      </c>
      <c r="C16" s="11" t="s">
        <v>46</v>
      </c>
      <c r="D16" s="11" t="s">
        <v>47</v>
      </c>
      <c r="E16" s="11" t="s">
        <v>27</v>
      </c>
      <c r="F16" s="11" t="s">
        <v>30</v>
      </c>
      <c r="G16" s="11" t="s">
        <v>32</v>
      </c>
      <c r="H16" s="11" t="s">
        <v>34</v>
      </c>
      <c r="I16" s="11" t="s">
        <v>36</v>
      </c>
      <c r="J16" s="11" t="s">
        <v>37</v>
      </c>
      <c r="K16" s="11" t="s">
        <v>38</v>
      </c>
      <c r="L16" s="11" t="s">
        <v>39</v>
      </c>
      <c r="M16" s="11" t="s">
        <v>40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41"/>
      <c r="AY16" s="41"/>
      <c r="AZ16" s="41"/>
      <c r="BA16" s="41"/>
      <c r="BB16" s="41"/>
      <c r="BC16" s="41"/>
      <c r="BD16" s="41"/>
      <c r="BE16" s="41"/>
    </row>
    <row r="17">
      <c r="A17" s="11" t="s">
        <v>48</v>
      </c>
      <c r="B17" s="11">
        <v>6.0</v>
      </c>
      <c r="C17" s="11" t="s">
        <v>49</v>
      </c>
      <c r="D17" s="11">
        <v>8.0</v>
      </c>
      <c r="E17" s="11"/>
      <c r="F17" s="11"/>
      <c r="G17" s="11">
        <v>6.0</v>
      </c>
      <c r="H17" s="11"/>
      <c r="I17" s="11"/>
      <c r="J17" s="11"/>
      <c r="K17" s="11"/>
      <c r="L17" s="11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41"/>
      <c r="AY17" s="41"/>
      <c r="AZ17" s="41"/>
      <c r="BA17" s="41"/>
      <c r="BB17" s="41"/>
      <c r="BC17" s="41"/>
      <c r="BD17" s="41"/>
      <c r="BE17" s="41"/>
    </row>
    <row r="18">
      <c r="A18" s="11" t="s">
        <v>50</v>
      </c>
      <c r="B18" s="11">
        <v>3.0</v>
      </c>
      <c r="C18" s="11" t="s">
        <v>49</v>
      </c>
      <c r="D18" s="11">
        <v>4.0</v>
      </c>
      <c r="E18" s="11"/>
      <c r="F18" s="11"/>
      <c r="G18" s="11"/>
      <c r="H18" s="11">
        <v>2.0</v>
      </c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1"/>
      <c r="AY18" s="41"/>
      <c r="AZ18" s="41"/>
      <c r="BA18" s="41"/>
      <c r="BB18" s="41"/>
      <c r="BC18" s="41"/>
      <c r="BD18" s="41"/>
      <c r="BE18" s="41"/>
    </row>
    <row r="19">
      <c r="A19" s="11" t="s">
        <v>51</v>
      </c>
      <c r="B19" s="11">
        <v>3.0</v>
      </c>
      <c r="C19" s="11" t="s">
        <v>49</v>
      </c>
      <c r="D19" s="11">
        <v>4.0</v>
      </c>
      <c r="E19" s="11"/>
      <c r="F19" s="11"/>
      <c r="G19" s="11">
        <v>2.0</v>
      </c>
      <c r="H19" s="11">
        <v>1.0</v>
      </c>
      <c r="I19" s="11"/>
      <c r="J19" s="11"/>
      <c r="K19" s="11"/>
      <c r="L19" s="11"/>
      <c r="M19" s="1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41"/>
      <c r="AY19" s="41"/>
      <c r="AZ19" s="41"/>
      <c r="BA19" s="41"/>
      <c r="BB19" s="41"/>
      <c r="BC19" s="41"/>
      <c r="BD19" s="41"/>
      <c r="BE19" s="41"/>
    </row>
    <row r="20">
      <c r="A20" s="11" t="s">
        <v>52</v>
      </c>
      <c r="B20" s="11">
        <v>8.0</v>
      </c>
      <c r="C20" s="11" t="s">
        <v>53</v>
      </c>
      <c r="D20" s="11">
        <v>8.0</v>
      </c>
      <c r="E20" s="11"/>
      <c r="F20" s="11">
        <v>30.0</v>
      </c>
      <c r="G20" s="11"/>
      <c r="H20" s="11"/>
      <c r="I20" s="11">
        <v>4.0</v>
      </c>
      <c r="J20" s="11"/>
      <c r="K20" s="11">
        <v>4.0</v>
      </c>
      <c r="L20" s="11">
        <v>4.0</v>
      </c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41"/>
      <c r="AY20" s="41"/>
      <c r="AZ20" s="41"/>
      <c r="BA20" s="41"/>
      <c r="BB20" s="41"/>
      <c r="BC20" s="41"/>
      <c r="BD20" s="41"/>
      <c r="BE20" s="41"/>
    </row>
    <row r="21">
      <c r="A21" s="11" t="s">
        <v>54</v>
      </c>
      <c r="B21" s="11">
        <v>6.0</v>
      </c>
      <c r="C21" s="11" t="s">
        <v>55</v>
      </c>
      <c r="D21" s="11">
        <v>8.0</v>
      </c>
      <c r="E21" s="11"/>
      <c r="F21" s="11">
        <v>25.0</v>
      </c>
      <c r="G21" s="11"/>
      <c r="H21" s="11"/>
      <c r="I21" s="11">
        <v>6.0</v>
      </c>
      <c r="J21" s="11"/>
      <c r="K21" s="11">
        <v>6.0</v>
      </c>
      <c r="L21" s="11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41"/>
      <c r="AY21" s="41"/>
      <c r="AZ21" s="41"/>
      <c r="BA21" s="41"/>
      <c r="BB21" s="41"/>
      <c r="BC21" s="41"/>
      <c r="BD21" s="41"/>
      <c r="BE21" s="41"/>
    </row>
    <row r="22">
      <c r="A22" s="11" t="s">
        <v>56</v>
      </c>
      <c r="B22" s="11">
        <v>8.0</v>
      </c>
      <c r="C22" s="11" t="s">
        <v>55</v>
      </c>
      <c r="D22" s="11">
        <v>8.0</v>
      </c>
      <c r="E22" s="11"/>
      <c r="F22" s="11">
        <v>30.0</v>
      </c>
      <c r="G22" s="11"/>
      <c r="H22" s="11"/>
      <c r="I22" s="11"/>
      <c r="J22" s="11"/>
      <c r="K22" s="11">
        <v>8.0</v>
      </c>
      <c r="L22" s="11"/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41"/>
      <c r="AY22" s="41"/>
      <c r="AZ22" s="41"/>
      <c r="BA22" s="41"/>
      <c r="BB22" s="41"/>
      <c r="BC22" s="41"/>
      <c r="BD22" s="41"/>
      <c r="BE22" s="41"/>
    </row>
    <row r="23">
      <c r="A23" s="11" t="s">
        <v>57</v>
      </c>
      <c r="B23" s="11">
        <v>3.0</v>
      </c>
      <c r="C23" s="11" t="s">
        <v>55</v>
      </c>
      <c r="D23" s="11">
        <v>4.0</v>
      </c>
      <c r="E23" s="11">
        <v>5.0</v>
      </c>
      <c r="F23" s="11">
        <v>5.0</v>
      </c>
      <c r="G23" s="11"/>
      <c r="H23" s="11"/>
      <c r="I23" s="11"/>
      <c r="J23" s="11"/>
      <c r="K23" s="11"/>
      <c r="L23" s="11"/>
      <c r="M23" s="11">
        <v>2.0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41"/>
      <c r="AY23" s="41"/>
      <c r="AZ23" s="41"/>
      <c r="BA23" s="41"/>
      <c r="BB23" s="41"/>
      <c r="BC23" s="41"/>
      <c r="BD23" s="41"/>
      <c r="BE23" s="41"/>
    </row>
    <row r="24">
      <c r="A24" s="11" t="s">
        <v>58</v>
      </c>
      <c r="B24" s="11">
        <v>4.0</v>
      </c>
      <c r="C24" s="11" t="s">
        <v>55</v>
      </c>
      <c r="D24" s="11">
        <v>4.0</v>
      </c>
      <c r="E24" s="11"/>
      <c r="F24" s="11">
        <v>-5.0</v>
      </c>
      <c r="G24" s="11"/>
      <c r="H24" s="11"/>
      <c r="I24" s="11"/>
      <c r="J24" s="11"/>
      <c r="K24" s="11"/>
      <c r="L24" s="11">
        <v>2.0</v>
      </c>
      <c r="M24" s="1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41"/>
      <c r="AY24" s="41"/>
      <c r="AZ24" s="41"/>
      <c r="BA24" s="41"/>
      <c r="BB24" s="41"/>
      <c r="BC24" s="41"/>
      <c r="BD24" s="41"/>
      <c r="BE24" s="41"/>
    </row>
    <row r="25">
      <c r="A25" s="11" t="s">
        <v>59</v>
      </c>
      <c r="B25" s="11">
        <v>1.0</v>
      </c>
      <c r="C25" s="11" t="s">
        <v>55</v>
      </c>
      <c r="D25" s="11">
        <v>4.0</v>
      </c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41"/>
      <c r="AY25" s="41"/>
      <c r="AZ25" s="41"/>
      <c r="BA25" s="41"/>
      <c r="BB25" s="41"/>
      <c r="BC25" s="41"/>
      <c r="BD25" s="41"/>
      <c r="BE25" s="41"/>
    </row>
    <row r="26">
      <c r="A26" s="11" t="s">
        <v>60</v>
      </c>
      <c r="B26" s="11">
        <v>4.0</v>
      </c>
      <c r="C26" s="11" t="s">
        <v>55</v>
      </c>
      <c r="D26" s="11">
        <v>4.0</v>
      </c>
      <c r="E26" s="11"/>
      <c r="F26" s="11"/>
      <c r="G26" s="11"/>
      <c r="H26" s="11"/>
      <c r="I26" s="11"/>
      <c r="J26" s="11"/>
      <c r="K26" s="11">
        <v>1.0</v>
      </c>
      <c r="L26" s="11"/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41"/>
      <c r="AY26" s="41"/>
      <c r="AZ26" s="41"/>
      <c r="BA26" s="41"/>
      <c r="BB26" s="41"/>
      <c r="BC26" s="41"/>
      <c r="BD26" s="41"/>
      <c r="BE26" s="41"/>
    </row>
    <row r="27">
      <c r="A27" s="11" t="s">
        <v>61</v>
      </c>
      <c r="B27" s="11">
        <v>6.0</v>
      </c>
      <c r="C27" s="11" t="s">
        <v>62</v>
      </c>
      <c r="D27" s="11">
        <v>8.0</v>
      </c>
      <c r="E27" s="11"/>
      <c r="F27" s="11"/>
      <c r="G27" s="11"/>
      <c r="H27" s="11"/>
      <c r="I27" s="11"/>
      <c r="J27" s="11">
        <v>8.0</v>
      </c>
      <c r="K27" s="11"/>
      <c r="L27" s="11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41"/>
      <c r="AY27" s="41"/>
      <c r="AZ27" s="41"/>
      <c r="BA27" s="41"/>
      <c r="BB27" s="41"/>
      <c r="BC27" s="41"/>
      <c r="BD27" s="41"/>
      <c r="BE27" s="41"/>
    </row>
    <row r="28">
      <c r="A28" s="11" t="s">
        <v>63</v>
      </c>
      <c r="B28" s="11">
        <v>2.0</v>
      </c>
      <c r="C28" s="11" t="s">
        <v>62</v>
      </c>
      <c r="D28" s="11">
        <v>4.0</v>
      </c>
      <c r="E28" s="11">
        <v>15.0</v>
      </c>
      <c r="F28" s="11">
        <v>-5.0</v>
      </c>
      <c r="G28" s="11"/>
      <c r="H28" s="11"/>
      <c r="I28" s="11"/>
      <c r="J28" s="11"/>
      <c r="K28" s="11">
        <v>-1.0</v>
      </c>
      <c r="L28" s="11"/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41"/>
      <c r="AY28" s="41"/>
      <c r="AZ28" s="41"/>
      <c r="BA28" s="41"/>
      <c r="BB28" s="41"/>
      <c r="BC28" s="41"/>
      <c r="BD28" s="41"/>
      <c r="BE28" s="41"/>
    </row>
    <row r="29">
      <c r="A29" s="11" t="s">
        <v>64</v>
      </c>
      <c r="B29" s="11">
        <v>2.0</v>
      </c>
      <c r="C29" s="11" t="s">
        <v>62</v>
      </c>
      <c r="D29" s="11">
        <v>4.0</v>
      </c>
      <c r="E29" s="11"/>
      <c r="F29" s="11"/>
      <c r="G29" s="11">
        <v>-3.0</v>
      </c>
      <c r="H29" s="11">
        <v>4.0</v>
      </c>
      <c r="I29" s="11"/>
      <c r="J29" s="11"/>
      <c r="K29" s="11"/>
      <c r="L29" s="11"/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41"/>
      <c r="AY29" s="41"/>
      <c r="AZ29" s="41"/>
      <c r="BA29" s="41"/>
      <c r="BB29" s="41"/>
      <c r="BC29" s="41"/>
      <c r="BD29" s="41"/>
      <c r="BE29" s="41"/>
    </row>
    <row r="30">
      <c r="A30" s="11" t="s">
        <v>65</v>
      </c>
      <c r="B30" s="11">
        <v>3.0</v>
      </c>
      <c r="C30" s="11" t="s">
        <v>62</v>
      </c>
      <c r="D30" s="11">
        <v>4.0</v>
      </c>
      <c r="E30" s="11"/>
      <c r="F30" s="11"/>
      <c r="G30" s="11"/>
      <c r="H30" s="11"/>
      <c r="I30" s="11">
        <v>2.0</v>
      </c>
      <c r="J30" s="11">
        <v>1.0</v>
      </c>
      <c r="K30" s="11"/>
      <c r="L30" s="11"/>
      <c r="M30" s="1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41"/>
      <c r="AY30" s="41"/>
      <c r="AZ30" s="41"/>
      <c r="BA30" s="41"/>
      <c r="BB30" s="41"/>
      <c r="BC30" s="41"/>
      <c r="BD30" s="41"/>
      <c r="BE30" s="41"/>
    </row>
    <row r="31">
      <c r="A31" s="11" t="s">
        <v>66</v>
      </c>
      <c r="B31" s="11">
        <v>4.0</v>
      </c>
      <c r="C31" s="11" t="s">
        <v>62</v>
      </c>
      <c r="D31" s="11">
        <v>4.0</v>
      </c>
      <c r="E31" s="11"/>
      <c r="F31" s="11"/>
      <c r="G31" s="11"/>
      <c r="H31" s="11">
        <v>3.0</v>
      </c>
      <c r="I31" s="11"/>
      <c r="J31" s="11"/>
      <c r="K31" s="11"/>
      <c r="L31" s="11"/>
      <c r="M31" s="11">
        <v>-2.0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41"/>
      <c r="AY31" s="41"/>
      <c r="AZ31" s="41"/>
      <c r="BA31" s="41"/>
      <c r="BB31" s="41"/>
      <c r="BC31" s="41"/>
      <c r="BD31" s="41"/>
      <c r="BE31" s="41"/>
    </row>
    <row r="32">
      <c r="A32" s="11" t="s">
        <v>67</v>
      </c>
      <c r="B32" s="11">
        <v>1.0</v>
      </c>
      <c r="C32" s="11" t="s">
        <v>68</v>
      </c>
      <c r="D32" s="11">
        <v>4.0</v>
      </c>
      <c r="E32" s="11">
        <v>-10.0</v>
      </c>
      <c r="F32" s="11"/>
      <c r="G32" s="11"/>
      <c r="H32" s="11">
        <v>2.0</v>
      </c>
      <c r="I32" s="11"/>
      <c r="J32" s="11">
        <v>2.0</v>
      </c>
      <c r="K32" s="11"/>
      <c r="L32" s="11"/>
      <c r="M32" s="1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41"/>
      <c r="AY32" s="41"/>
      <c r="AZ32" s="41"/>
      <c r="BA32" s="41"/>
      <c r="BB32" s="41"/>
      <c r="BC32" s="41"/>
      <c r="BD32" s="41"/>
      <c r="BE32" s="41"/>
    </row>
    <row r="33">
      <c r="A33" s="11" t="s">
        <v>69</v>
      </c>
      <c r="B33" s="11">
        <v>4.0</v>
      </c>
      <c r="C33" s="11" t="s">
        <v>68</v>
      </c>
      <c r="D33" s="11">
        <v>4.0</v>
      </c>
      <c r="E33" s="11">
        <v>-5.0</v>
      </c>
      <c r="F33" s="11">
        <v>-5.0</v>
      </c>
      <c r="G33" s="11"/>
      <c r="H33" s="11">
        <v>1.0</v>
      </c>
      <c r="I33" s="11"/>
      <c r="J33" s="11">
        <v>1.0</v>
      </c>
      <c r="K33" s="11"/>
      <c r="L33" s="11"/>
      <c r="M33" s="1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41"/>
      <c r="AY33" s="41"/>
      <c r="AZ33" s="41"/>
      <c r="BA33" s="41"/>
      <c r="BB33" s="41"/>
      <c r="BC33" s="41"/>
      <c r="BD33" s="41"/>
      <c r="BE33" s="41"/>
    </row>
    <row r="34">
      <c r="A34" s="11" t="s">
        <v>70</v>
      </c>
      <c r="B34" s="11">
        <v>6.0</v>
      </c>
      <c r="C34" s="11" t="s">
        <v>71</v>
      </c>
      <c r="D34" s="11">
        <v>8.0</v>
      </c>
      <c r="E34" s="11">
        <v>15.0</v>
      </c>
      <c r="F34" s="11">
        <v>15.0</v>
      </c>
      <c r="G34" s="11"/>
      <c r="H34" s="11"/>
      <c r="I34" s="11"/>
      <c r="J34" s="11">
        <v>5.0</v>
      </c>
      <c r="K34" s="11"/>
      <c r="L34" s="11"/>
      <c r="M34" s="11">
        <v>5.0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41"/>
      <c r="AY34" s="41"/>
      <c r="AZ34" s="41"/>
      <c r="BA34" s="41"/>
      <c r="BB34" s="41"/>
      <c r="BC34" s="41"/>
      <c r="BD34" s="41"/>
      <c r="BE34" s="41"/>
    </row>
    <row r="35">
      <c r="A35" s="11" t="s">
        <v>72</v>
      </c>
      <c r="B35" s="11">
        <v>3.0</v>
      </c>
      <c r="C35" s="11" t="s">
        <v>73</v>
      </c>
      <c r="D35" s="11">
        <v>4.0</v>
      </c>
      <c r="E35" s="11">
        <v>5.0</v>
      </c>
      <c r="F35" s="11"/>
      <c r="G35" s="11"/>
      <c r="H35" s="11"/>
      <c r="I35" s="11"/>
      <c r="J35" s="11"/>
      <c r="K35" s="11"/>
      <c r="L35" s="11"/>
      <c r="M35" s="11">
        <v>1.0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41"/>
      <c r="AY35" s="41"/>
      <c r="AZ35" s="41"/>
      <c r="BA35" s="41"/>
      <c r="BB35" s="41"/>
      <c r="BC35" s="41"/>
      <c r="BD35" s="41"/>
      <c r="BE35" s="41"/>
    </row>
    <row r="36">
      <c r="A36" s="11" t="s">
        <v>74</v>
      </c>
      <c r="B36" s="11">
        <v>3.0</v>
      </c>
      <c r="C36" s="11" t="s">
        <v>75</v>
      </c>
      <c r="D36" s="11">
        <v>4.0</v>
      </c>
      <c r="E36" s="11"/>
      <c r="F36" s="11"/>
      <c r="G36" s="11"/>
      <c r="H36" s="11"/>
      <c r="I36" s="11">
        <v>3.0</v>
      </c>
      <c r="J36" s="11"/>
      <c r="K36" s="11"/>
      <c r="L36" s="11"/>
      <c r="M36" s="11">
        <v>-2.0</v>
      </c>
      <c r="N36" s="7"/>
      <c r="O36" s="7"/>
      <c r="P36" s="7"/>
      <c r="Q36" s="12"/>
      <c r="R36" s="7"/>
      <c r="S36" s="7"/>
      <c r="T36" s="7"/>
      <c r="U36" s="7"/>
      <c r="V36" s="7"/>
      <c r="W36" s="7"/>
      <c r="X36" s="7"/>
      <c r="Y36" s="7"/>
      <c r="Z36" s="7"/>
      <c r="AA36" s="7"/>
      <c r="AB36" s="12"/>
      <c r="AC36" s="12"/>
      <c r="AD36" s="7"/>
      <c r="AE36" s="12"/>
      <c r="AF36" s="7"/>
      <c r="AG36" s="7"/>
      <c r="AH36" s="12"/>
      <c r="AI36" s="7"/>
      <c r="AJ36" s="7"/>
      <c r="AK36" s="7"/>
      <c r="AL36" s="12"/>
      <c r="AM36" s="12"/>
      <c r="AN36" s="7"/>
      <c r="AO36" s="7"/>
      <c r="AP36" s="7"/>
      <c r="AQ36" s="7"/>
      <c r="AR36" s="7"/>
      <c r="AS36" s="7"/>
      <c r="AT36" s="7"/>
      <c r="AU36" s="7"/>
      <c r="AV36" s="7"/>
      <c r="AW36" s="12"/>
      <c r="AX36" s="41"/>
      <c r="AY36" s="41"/>
      <c r="AZ36" s="41"/>
      <c r="BA36" s="41"/>
      <c r="BB36" s="41"/>
      <c r="BC36" s="41"/>
      <c r="BD36" s="41"/>
      <c r="BE36" s="41"/>
    </row>
    <row r="37">
      <c r="A37" s="11"/>
      <c r="B37" s="11">
        <f>sum(B17:B36)</f>
        <v>80</v>
      </c>
      <c r="C37" s="11"/>
      <c r="D37" s="11"/>
      <c r="E37" s="11">
        <f t="shared" ref="E37:M37" si="1">sum(E17:E36)</f>
        <v>25</v>
      </c>
      <c r="F37" s="11">
        <f t="shared" si="1"/>
        <v>90</v>
      </c>
      <c r="G37" s="11">
        <f t="shared" si="1"/>
        <v>5</v>
      </c>
      <c r="H37" s="11">
        <f t="shared" si="1"/>
        <v>13</v>
      </c>
      <c r="I37" s="11">
        <f t="shared" si="1"/>
        <v>15</v>
      </c>
      <c r="J37" s="11">
        <f t="shared" si="1"/>
        <v>17</v>
      </c>
      <c r="K37" s="11">
        <f t="shared" si="1"/>
        <v>18</v>
      </c>
      <c r="L37" s="11">
        <f t="shared" si="1"/>
        <v>6</v>
      </c>
      <c r="M37" s="11">
        <f t="shared" si="1"/>
        <v>4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2"/>
      <c r="AC37" s="12"/>
      <c r="AD37" s="7"/>
      <c r="AE37" s="7"/>
      <c r="AF37" s="7"/>
      <c r="AG37" s="7"/>
      <c r="AH37" s="7"/>
      <c r="AI37" s="7"/>
      <c r="AJ37" s="7"/>
      <c r="AK37" s="7"/>
      <c r="AL37" s="12"/>
      <c r="AM37" s="12"/>
      <c r="AN37" s="7"/>
      <c r="AO37" s="7"/>
      <c r="AP37" s="7"/>
      <c r="AQ37" s="7"/>
      <c r="AR37" s="7"/>
      <c r="AS37" s="7"/>
      <c r="AT37" s="7"/>
      <c r="AU37" s="7"/>
      <c r="AV37" s="7"/>
      <c r="AW37" s="12"/>
      <c r="AX37" s="41"/>
      <c r="AY37" s="41"/>
      <c r="AZ37" s="41"/>
      <c r="BA37" s="41"/>
      <c r="BB37" s="41"/>
      <c r="BC37" s="41"/>
      <c r="BD37" s="41"/>
      <c r="BE37" s="41"/>
    </row>
    <row r="38">
      <c r="A38" s="16"/>
      <c r="B38" s="16"/>
      <c r="C38" s="16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2"/>
      <c r="AC38" s="12"/>
      <c r="AD38" s="7"/>
      <c r="AE38" s="7"/>
      <c r="AF38" s="7"/>
      <c r="AG38" s="7"/>
      <c r="AH38" s="7"/>
      <c r="AI38" s="7"/>
      <c r="AJ38" s="7"/>
      <c r="AK38" s="7"/>
      <c r="AL38" s="12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12"/>
      <c r="AX38" s="41"/>
      <c r="AY38" s="41"/>
      <c r="AZ38" s="41"/>
      <c r="BA38" s="41"/>
      <c r="BB38" s="41"/>
      <c r="BC38" s="41"/>
      <c r="BD38" s="41"/>
      <c r="BE38" s="41"/>
    </row>
    <row r="39">
      <c r="A39" s="17" t="s">
        <v>46</v>
      </c>
      <c r="B39" s="17" t="s">
        <v>47</v>
      </c>
      <c r="C39" s="17" t="s">
        <v>76</v>
      </c>
      <c r="D39" s="17" t="s">
        <v>77</v>
      </c>
      <c r="E39" s="12"/>
      <c r="F39" s="12"/>
      <c r="G39" s="12"/>
      <c r="H39" s="12"/>
      <c r="I39" s="12"/>
      <c r="J39" s="12"/>
      <c r="K39" s="12"/>
      <c r="L39" s="12"/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2"/>
      <c r="AC39" s="12"/>
      <c r="AD39" s="7"/>
      <c r="AE39" s="7"/>
      <c r="AF39" s="7"/>
      <c r="AG39" s="7"/>
      <c r="AH39" s="7"/>
      <c r="AI39" s="7"/>
      <c r="AJ39" s="7"/>
      <c r="AK39" s="7"/>
      <c r="AL39" s="12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12"/>
      <c r="AX39" s="41"/>
      <c r="AY39" s="41"/>
      <c r="AZ39" s="41"/>
      <c r="BA39" s="41"/>
      <c r="BB39" s="41"/>
      <c r="BC39" s="41"/>
      <c r="BD39" s="41"/>
      <c r="BE39" s="41"/>
    </row>
    <row r="40">
      <c r="A40" s="11" t="s">
        <v>49</v>
      </c>
      <c r="B40" s="11">
        <f>D17+D18+D19</f>
        <v>16</v>
      </c>
      <c r="C40" s="11">
        <f>B40/8+2</f>
        <v>4</v>
      </c>
      <c r="D40" s="11">
        <v>48.0</v>
      </c>
      <c r="E40" s="12"/>
      <c r="F40" s="12"/>
      <c r="G40" s="12"/>
      <c r="H40" s="12"/>
      <c r="I40" s="12"/>
      <c r="J40" s="12"/>
      <c r="K40" s="12"/>
      <c r="L40" s="12"/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2"/>
      <c r="AC40" s="12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12"/>
      <c r="AX40" s="41"/>
      <c r="AY40" s="41"/>
      <c r="AZ40" s="41"/>
      <c r="BA40" s="41"/>
      <c r="BB40" s="41"/>
      <c r="BC40" s="41"/>
      <c r="BD40" s="41"/>
      <c r="BE40" s="41"/>
    </row>
    <row r="41">
      <c r="A41" s="11" t="s">
        <v>53</v>
      </c>
      <c r="B41" s="11">
        <f>D20</f>
        <v>8</v>
      </c>
      <c r="C41" s="11">
        <f t="shared" ref="C41:C42" si="2">(B41/8)+2</f>
        <v>3</v>
      </c>
      <c r="D41" s="11">
        <v>35.0</v>
      </c>
      <c r="E41" s="12"/>
      <c r="F41" s="12"/>
      <c r="G41" s="12"/>
      <c r="H41" s="12"/>
      <c r="I41" s="12"/>
      <c r="J41" s="12"/>
      <c r="K41" s="12"/>
      <c r="L41" s="12"/>
      <c r="M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2"/>
      <c r="AC41" s="12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12"/>
      <c r="AX41" s="12"/>
      <c r="AY41" s="12"/>
      <c r="AZ41" s="12"/>
      <c r="BA41" s="12"/>
      <c r="BB41" s="12"/>
      <c r="BC41" s="12"/>
      <c r="BD41" s="12"/>
      <c r="BE41" s="12"/>
    </row>
    <row r="42">
      <c r="A42" s="11" t="s">
        <v>55</v>
      </c>
      <c r="B42" s="11">
        <f>D21+D22+D23+D24+D25+D26</f>
        <v>32</v>
      </c>
      <c r="C42" s="11">
        <f t="shared" si="2"/>
        <v>6</v>
      </c>
      <c r="D42" s="11">
        <v>40.0</v>
      </c>
      <c r="E42" s="12"/>
      <c r="F42" s="12"/>
      <c r="G42" s="12"/>
      <c r="H42" s="12"/>
      <c r="I42" s="12"/>
      <c r="J42" s="12"/>
      <c r="K42" s="12"/>
      <c r="L42" s="12"/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2"/>
      <c r="AC42" s="12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12"/>
      <c r="AX42" s="12"/>
      <c r="AY42" s="12"/>
      <c r="AZ42" s="12"/>
      <c r="BA42" s="12"/>
      <c r="BB42" s="12"/>
      <c r="BC42" s="12"/>
      <c r="BD42" s="12"/>
      <c r="BE42" s="12"/>
    </row>
    <row r="43">
      <c r="A43" s="11" t="s">
        <v>62</v>
      </c>
      <c r="B43" s="11">
        <f>D27+D28+D29+D30+D31</f>
        <v>24</v>
      </c>
      <c r="C43" s="11">
        <f t="shared" ref="C43:C45" si="3">B43/8+2</f>
        <v>5</v>
      </c>
      <c r="D43" s="11">
        <v>35.0</v>
      </c>
      <c r="E43" s="12"/>
      <c r="F43" s="12"/>
      <c r="G43" s="12"/>
      <c r="H43" s="12"/>
      <c r="I43" s="12"/>
      <c r="J43" s="12"/>
      <c r="K43" s="12"/>
      <c r="L43" s="12"/>
      <c r="M43" s="1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2"/>
      <c r="AC43" s="12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12"/>
      <c r="AX43" s="12"/>
      <c r="AY43" s="12"/>
      <c r="AZ43" s="12"/>
      <c r="BA43" s="12"/>
      <c r="BB43" s="12"/>
      <c r="BC43" s="12"/>
      <c r="BD43" s="12"/>
      <c r="BE43" s="12"/>
    </row>
    <row r="44">
      <c r="A44" s="11" t="s">
        <v>68</v>
      </c>
      <c r="B44" s="11">
        <f>D32+D33</f>
        <v>8</v>
      </c>
      <c r="C44" s="11">
        <f t="shared" si="3"/>
        <v>3</v>
      </c>
      <c r="D44" s="11">
        <v>20.0</v>
      </c>
      <c r="E44" s="12"/>
      <c r="F44" s="12"/>
      <c r="G44" s="12"/>
      <c r="H44" s="12"/>
      <c r="I44" s="12"/>
      <c r="J44" s="12"/>
      <c r="K44" s="12"/>
      <c r="L44" s="12"/>
      <c r="M44" s="1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2"/>
      <c r="AC44" s="12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12"/>
      <c r="AX44" s="12"/>
      <c r="AY44" s="12"/>
      <c r="AZ44" s="12"/>
      <c r="BA44" s="12"/>
      <c r="BB44" s="12"/>
      <c r="BC44" s="12"/>
      <c r="BD44" s="12"/>
      <c r="BE44" s="12"/>
    </row>
    <row r="45">
      <c r="A45" s="18" t="s">
        <v>71</v>
      </c>
      <c r="B45" s="18">
        <f>D34</f>
        <v>8</v>
      </c>
      <c r="C45" s="18">
        <f t="shared" si="3"/>
        <v>3</v>
      </c>
      <c r="D45" s="18">
        <v>0.15</v>
      </c>
      <c r="E45" s="12"/>
      <c r="F45" s="12"/>
      <c r="G45" s="12"/>
      <c r="H45" s="12"/>
      <c r="I45" s="12"/>
      <c r="J45" s="12"/>
      <c r="K45" s="12"/>
      <c r="L45" s="12"/>
      <c r="M45" s="1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2"/>
      <c r="AC45" s="12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12"/>
      <c r="AX45" s="12"/>
      <c r="AY45" s="12"/>
      <c r="AZ45" s="12"/>
      <c r="BA45" s="12"/>
      <c r="BB45" s="12"/>
      <c r="BC45" s="12"/>
      <c r="BD45" s="12"/>
      <c r="BE45" s="12"/>
    </row>
    <row r="46">
      <c r="A46" s="19"/>
      <c r="B46" s="19"/>
      <c r="C46" s="19"/>
      <c r="D46" s="19"/>
      <c r="E46" s="12"/>
      <c r="F46" s="12"/>
      <c r="G46" s="12"/>
      <c r="H46" s="12"/>
      <c r="I46" s="12"/>
      <c r="J46" s="12"/>
      <c r="K46" s="12"/>
      <c r="L46" s="12"/>
      <c r="M46" s="1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2"/>
      <c r="AC46" s="12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12"/>
      <c r="AX46" s="12"/>
      <c r="AY46" s="12"/>
      <c r="AZ46" s="12"/>
      <c r="BA46" s="12"/>
      <c r="BB46" s="12"/>
      <c r="BC46" s="12"/>
      <c r="BD46" s="12"/>
      <c r="BE46" s="12"/>
    </row>
    <row r="47">
      <c r="A47" s="20"/>
      <c r="B47" s="20"/>
      <c r="C47" s="20"/>
      <c r="D47" s="20"/>
      <c r="E47" s="12"/>
      <c r="F47" s="12"/>
      <c r="G47" s="12"/>
      <c r="H47" s="12"/>
      <c r="I47" s="12"/>
      <c r="J47" s="12"/>
      <c r="K47" s="12"/>
      <c r="L47" s="12"/>
      <c r="M47" s="1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12"/>
      <c r="AC47" s="12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12"/>
      <c r="AX47" s="12"/>
      <c r="AY47" s="12"/>
      <c r="AZ47" s="12"/>
      <c r="BA47" s="12"/>
      <c r="BB47" s="12"/>
      <c r="BC47" s="12"/>
      <c r="BD47" s="12"/>
      <c r="BE47" s="12"/>
    </row>
    <row r="48">
      <c r="A48" s="17" t="s">
        <v>78</v>
      </c>
      <c r="B48" s="17" t="s">
        <v>79</v>
      </c>
      <c r="C48" s="17"/>
      <c r="D48" s="17"/>
      <c r="E48" s="12"/>
      <c r="F48" s="12"/>
      <c r="G48" s="12"/>
      <c r="H48" s="12"/>
      <c r="I48" s="12"/>
      <c r="J48" s="12"/>
      <c r="K48" s="12"/>
      <c r="L48" s="12"/>
      <c r="M48" s="1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2"/>
      <c r="AC48" s="12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12"/>
      <c r="AX48" s="12"/>
      <c r="AY48" s="12"/>
      <c r="AZ48" s="12"/>
      <c r="BA48" s="12"/>
      <c r="BB48" s="12"/>
      <c r="BC48" s="12"/>
      <c r="BD48" s="12"/>
      <c r="BE48" s="12"/>
    </row>
    <row r="49">
      <c r="A49" s="11" t="s">
        <v>75</v>
      </c>
      <c r="B49" s="11"/>
      <c r="C49" s="11">
        <v>3.0</v>
      </c>
      <c r="D49" s="11">
        <v>35.0</v>
      </c>
      <c r="E49" s="12"/>
      <c r="F49" s="12"/>
      <c r="G49" s="12"/>
      <c r="H49" s="12"/>
      <c r="I49" s="12"/>
      <c r="J49" s="12"/>
      <c r="K49" s="12"/>
      <c r="L49" s="12"/>
      <c r="M49" s="1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12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>
      <c r="A50" s="11" t="s">
        <v>80</v>
      </c>
      <c r="B50" s="11"/>
      <c r="C50" s="11">
        <v>2.0</v>
      </c>
      <c r="D50" s="11">
        <v>2.0</v>
      </c>
      <c r="E50" s="12"/>
      <c r="F50" s="12"/>
      <c r="G50" s="12"/>
      <c r="H50" s="12"/>
      <c r="I50" s="12"/>
      <c r="J50" s="12"/>
      <c r="K50" s="12"/>
      <c r="L50" s="12"/>
      <c r="M50" s="1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2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12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12"/>
      <c r="AQ51" s="7"/>
      <c r="AR51" s="7"/>
      <c r="AS51" s="7"/>
      <c r="AT51" s="7"/>
      <c r="AU51" s="7"/>
      <c r="AV51" s="7"/>
      <c r="AW51" s="7"/>
      <c r="AX51" s="12"/>
      <c r="AY51" s="12"/>
      <c r="AZ51" s="12"/>
      <c r="BA51" s="12"/>
      <c r="BB51" s="12"/>
      <c r="BC51" s="12"/>
      <c r="BD51" s="12"/>
      <c r="BE51" s="12"/>
    </row>
    <row r="52">
      <c r="A52" s="1"/>
      <c r="B52" s="1" t="s">
        <v>81</v>
      </c>
      <c r="C52" s="11" t="s">
        <v>82</v>
      </c>
      <c r="D52" s="11" t="s">
        <v>27</v>
      </c>
      <c r="E52" s="11" t="s">
        <v>30</v>
      </c>
      <c r="F52" s="1" t="s">
        <v>32</v>
      </c>
      <c r="G52" s="1" t="s">
        <v>34</v>
      </c>
      <c r="H52" s="1" t="s">
        <v>36</v>
      </c>
      <c r="I52" s="1" t="s">
        <v>37</v>
      </c>
      <c r="J52" s="1" t="s">
        <v>38</v>
      </c>
      <c r="K52" s="1" t="s">
        <v>39</v>
      </c>
      <c r="L52" s="1" t="s">
        <v>40</v>
      </c>
      <c r="M52" s="1" t="s">
        <v>83</v>
      </c>
      <c r="N52" s="1" t="s">
        <v>84</v>
      </c>
      <c r="O52" s="11" t="s">
        <v>85</v>
      </c>
      <c r="P52" s="11" t="s">
        <v>86</v>
      </c>
      <c r="Q52" s="1" t="s">
        <v>87</v>
      </c>
      <c r="R52" s="1" t="s">
        <v>88</v>
      </c>
      <c r="S52" s="11" t="s">
        <v>89</v>
      </c>
      <c r="T52" s="11" t="s">
        <v>33</v>
      </c>
      <c r="U52" s="11" t="s">
        <v>90</v>
      </c>
      <c r="V52" s="11" t="s">
        <v>91</v>
      </c>
      <c r="W52" s="21" t="s">
        <v>92</v>
      </c>
      <c r="X52" s="21" t="s">
        <v>93</v>
      </c>
      <c r="Y52" s="21" t="s">
        <v>94</v>
      </c>
      <c r="Z52" s="1" t="s">
        <v>95</v>
      </c>
      <c r="AA52" s="1" t="s">
        <v>96</v>
      </c>
      <c r="AB52" s="21" t="s">
        <v>97</v>
      </c>
      <c r="AC52" s="1" t="s">
        <v>42</v>
      </c>
      <c r="AD52" s="1" t="s">
        <v>43</v>
      </c>
      <c r="AE52" s="1" t="s">
        <v>98</v>
      </c>
      <c r="AF52" s="11" t="s">
        <v>99</v>
      </c>
      <c r="AG52" s="11" t="s">
        <v>68</v>
      </c>
      <c r="AH52" s="11" t="s">
        <v>62</v>
      </c>
      <c r="AI52" s="11" t="s">
        <v>100</v>
      </c>
      <c r="AJ52" s="11" t="s">
        <v>101</v>
      </c>
      <c r="AK52" s="11" t="s">
        <v>102</v>
      </c>
      <c r="AL52" s="11" t="s">
        <v>103</v>
      </c>
      <c r="AM52" s="42" t="s">
        <v>104</v>
      </c>
      <c r="AN52" s="11" t="s">
        <v>71</v>
      </c>
      <c r="AO52" s="11" t="s">
        <v>105</v>
      </c>
      <c r="AP52" s="11" t="s">
        <v>106</v>
      </c>
      <c r="AQ52" s="11" t="s">
        <v>107</v>
      </c>
      <c r="AR52" s="11" t="s">
        <v>108</v>
      </c>
      <c r="AS52" s="11" t="s">
        <v>109</v>
      </c>
      <c r="AT52" s="11" t="s">
        <v>110</v>
      </c>
      <c r="AU52" s="1" t="s">
        <v>111</v>
      </c>
      <c r="AV52" s="1" t="s">
        <v>112</v>
      </c>
      <c r="AW52" s="23" t="s">
        <v>113</v>
      </c>
      <c r="AX52" s="23" t="s">
        <v>114</v>
      </c>
      <c r="AY52" s="24" t="s">
        <v>115</v>
      </c>
      <c r="AZ52" s="11" t="s">
        <v>116</v>
      </c>
      <c r="BA52" s="1" t="s">
        <v>117</v>
      </c>
      <c r="BB52" s="1" t="s">
        <v>118</v>
      </c>
      <c r="BC52" s="1" t="s">
        <v>119</v>
      </c>
      <c r="BD52" s="1" t="s">
        <v>120</v>
      </c>
      <c r="BE52" s="1" t="s">
        <v>121</v>
      </c>
    </row>
    <row r="53">
      <c r="A53" s="1" t="s">
        <v>122</v>
      </c>
      <c r="B53" s="25" t="s">
        <v>174</v>
      </c>
      <c r="C53" s="15"/>
      <c r="D53" s="15"/>
      <c r="E53" s="15"/>
      <c r="F53" s="15"/>
      <c r="G53" s="26"/>
      <c r="H53" s="15"/>
      <c r="I53" s="15"/>
      <c r="J53" s="15"/>
      <c r="K53" s="15"/>
      <c r="L53" s="15"/>
      <c r="M53" s="26">
        <v>30.0</v>
      </c>
      <c r="N53" s="26">
        <v>60.0</v>
      </c>
      <c r="O53" s="15"/>
      <c r="P53" s="15"/>
      <c r="Q53" s="25">
        <v>70.0</v>
      </c>
      <c r="R53" s="26"/>
      <c r="S53" s="27">
        <v>186.0</v>
      </c>
      <c r="T53" s="15"/>
      <c r="U53" s="15"/>
      <c r="V53" s="15"/>
      <c r="W53" s="28"/>
      <c r="X53" s="29">
        <v>250.0</v>
      </c>
      <c r="Y53" s="28"/>
      <c r="Z53" s="26"/>
      <c r="AA53" s="1">
        <f t="shared" ref="AA53:AA57" si="4">Z53/1024*1000</f>
        <v>0</v>
      </c>
      <c r="AB53" s="28"/>
      <c r="AC53" s="26"/>
      <c r="AD53" s="26"/>
      <c r="AE53" s="26"/>
      <c r="AF53" s="15"/>
      <c r="AG53" s="15"/>
      <c r="AH53" s="15"/>
      <c r="AI53" s="15"/>
      <c r="AJ53" s="15"/>
      <c r="AK53" s="15"/>
      <c r="AL53" s="15"/>
      <c r="AM53" s="43"/>
      <c r="AN53" s="15"/>
      <c r="AO53" s="15"/>
      <c r="AP53" s="15"/>
      <c r="AQ53" s="15"/>
      <c r="AR53" s="15"/>
      <c r="AS53" s="15"/>
      <c r="AT53" s="15"/>
      <c r="AU53" s="26"/>
      <c r="AV53" s="26"/>
      <c r="AW53" s="15"/>
      <c r="AX53" s="29" t="s">
        <v>192</v>
      </c>
      <c r="AY53" s="28"/>
      <c r="AZ53" s="27">
        <v>165.0</v>
      </c>
      <c r="BA53" s="25">
        <v>236.0</v>
      </c>
      <c r="BB53" s="26">
        <v>269.0</v>
      </c>
      <c r="BC53" s="26">
        <v>269.0</v>
      </c>
      <c r="BD53" s="25">
        <v>255.0</v>
      </c>
      <c r="BE53" s="26"/>
    </row>
    <row r="54">
      <c r="A54" s="1" t="s">
        <v>124</v>
      </c>
      <c r="B54" s="26"/>
      <c r="C54" s="15"/>
      <c r="D54" s="15"/>
      <c r="E54" s="15"/>
      <c r="F54" s="15"/>
      <c r="G54" s="26"/>
      <c r="H54" s="15"/>
      <c r="I54" s="15"/>
      <c r="J54" s="15"/>
      <c r="K54" s="15"/>
      <c r="L54" s="15"/>
      <c r="M54" s="26"/>
      <c r="N54" s="26"/>
      <c r="O54" s="15"/>
      <c r="P54" s="15"/>
      <c r="Q54" s="26"/>
      <c r="R54" s="26"/>
      <c r="S54" s="15"/>
      <c r="T54" s="15"/>
      <c r="U54" s="15"/>
      <c r="V54" s="15"/>
      <c r="W54" s="28"/>
      <c r="X54" s="28"/>
      <c r="Y54" s="28"/>
      <c r="Z54" s="26"/>
      <c r="AA54" s="1">
        <f t="shared" si="4"/>
        <v>0</v>
      </c>
      <c r="AB54" s="28"/>
      <c r="AC54" s="26"/>
      <c r="AD54" s="26"/>
      <c r="AE54" s="26"/>
      <c r="AF54" s="15"/>
      <c r="AG54" s="15"/>
      <c r="AH54" s="15"/>
      <c r="AI54" s="15"/>
      <c r="AJ54" s="15"/>
      <c r="AK54" s="15"/>
      <c r="AL54" s="15"/>
      <c r="AM54" s="43"/>
      <c r="AN54" s="15"/>
      <c r="AO54" s="15"/>
      <c r="AP54" s="15"/>
      <c r="AQ54" s="15"/>
      <c r="AR54" s="15"/>
      <c r="AS54" s="15"/>
      <c r="AT54" s="15"/>
      <c r="AU54" s="26"/>
      <c r="AV54" s="26"/>
      <c r="AW54" s="15"/>
      <c r="AX54" s="28"/>
      <c r="AY54" s="28"/>
      <c r="AZ54" s="15"/>
      <c r="BA54" s="26"/>
      <c r="BB54" s="26"/>
      <c r="BC54" s="26"/>
      <c r="BD54" s="26"/>
      <c r="BE54" s="26"/>
    </row>
    <row r="55">
      <c r="A55" s="1" t="s">
        <v>125</v>
      </c>
      <c r="B55" s="26" t="s">
        <v>176</v>
      </c>
      <c r="C55" s="15"/>
      <c r="D55" s="15"/>
      <c r="E55" s="15"/>
      <c r="F55" s="15">
        <v>15.0</v>
      </c>
      <c r="G55" s="26"/>
      <c r="H55" s="15"/>
      <c r="I55" s="15"/>
      <c r="J55" s="15"/>
      <c r="K55" s="15"/>
      <c r="L55" s="15"/>
      <c r="M55" s="26">
        <v>27.0</v>
      </c>
      <c r="N55" s="26">
        <v>33.0</v>
      </c>
      <c r="O55" s="15"/>
      <c r="P55" s="15"/>
      <c r="Q55" s="26"/>
      <c r="R55" s="26"/>
      <c r="S55" s="15"/>
      <c r="T55" s="15"/>
      <c r="U55" s="15"/>
      <c r="V55" s="15"/>
      <c r="W55" s="28"/>
      <c r="X55" s="29">
        <v>242.0</v>
      </c>
      <c r="Y55" s="28"/>
      <c r="Z55" s="26">
        <v>4.0</v>
      </c>
      <c r="AA55" s="1">
        <f t="shared" si="4"/>
        <v>3.90625</v>
      </c>
      <c r="AB55" s="28"/>
      <c r="AC55" s="26"/>
      <c r="AD55" s="26"/>
      <c r="AE55" s="26">
        <v>3.0</v>
      </c>
      <c r="AF55" s="15"/>
      <c r="AG55" s="15"/>
      <c r="AH55" s="15"/>
      <c r="AI55" s="15"/>
      <c r="AJ55" s="15"/>
      <c r="AK55" s="15"/>
      <c r="AL55" s="15"/>
      <c r="AM55" s="43"/>
      <c r="AN55" s="15"/>
      <c r="AO55" s="15"/>
      <c r="AP55" s="15"/>
      <c r="AQ55" s="15"/>
      <c r="AR55" s="15"/>
      <c r="AS55" s="15"/>
      <c r="AT55" s="15"/>
      <c r="AU55" s="26"/>
      <c r="AV55" s="26"/>
      <c r="AW55" s="15"/>
      <c r="AX55" s="29"/>
      <c r="AY55" s="28"/>
      <c r="AZ55" s="15">
        <v>176.0</v>
      </c>
      <c r="BA55" s="26">
        <v>236.0</v>
      </c>
      <c r="BB55" s="26">
        <v>242.0</v>
      </c>
      <c r="BC55" s="26">
        <v>228.0</v>
      </c>
      <c r="BD55" s="26">
        <v>228.0</v>
      </c>
      <c r="BE55" s="26"/>
    </row>
    <row r="56">
      <c r="A56" s="1" t="s">
        <v>128</v>
      </c>
      <c r="B56" s="26"/>
      <c r="C56" s="15"/>
      <c r="D56" s="15"/>
      <c r="E56" s="15"/>
      <c r="F56" s="15"/>
      <c r="G56" s="26"/>
      <c r="H56" s="15"/>
      <c r="I56" s="15"/>
      <c r="J56" s="15"/>
      <c r="K56" s="15"/>
      <c r="L56" s="15"/>
      <c r="M56" s="26"/>
      <c r="N56" s="26"/>
      <c r="O56" s="15"/>
      <c r="P56" s="15"/>
      <c r="Q56" s="26"/>
      <c r="R56" s="26"/>
      <c r="S56" s="15"/>
      <c r="T56" s="15"/>
      <c r="U56" s="15"/>
      <c r="V56" s="15"/>
      <c r="W56" s="28"/>
      <c r="X56" s="28"/>
      <c r="Y56" s="28"/>
      <c r="Z56" s="26"/>
      <c r="AA56" s="1">
        <f t="shared" si="4"/>
        <v>0</v>
      </c>
      <c r="AB56" s="28"/>
      <c r="AC56" s="26"/>
      <c r="AD56" s="26"/>
      <c r="AE56" s="26"/>
      <c r="AF56" s="15"/>
      <c r="AG56" s="15"/>
      <c r="AH56" s="15"/>
      <c r="AI56" s="15"/>
      <c r="AJ56" s="15"/>
      <c r="AK56" s="15"/>
      <c r="AL56" s="15"/>
      <c r="AM56" s="43"/>
      <c r="AN56" s="15"/>
      <c r="AO56" s="15"/>
      <c r="AP56" s="15"/>
      <c r="AQ56" s="15"/>
      <c r="AR56" s="15"/>
      <c r="AS56" s="15"/>
      <c r="AT56" s="15"/>
      <c r="AU56" s="26"/>
      <c r="AV56" s="26"/>
      <c r="AW56" s="15"/>
      <c r="AX56" s="28"/>
      <c r="AY56" s="28"/>
      <c r="AZ56" s="15"/>
      <c r="BA56" s="26"/>
      <c r="BB56" s="26"/>
      <c r="BC56" s="26"/>
      <c r="BD56" s="26"/>
      <c r="BE56" s="26"/>
    </row>
    <row r="57">
      <c r="A57" s="1" t="s">
        <v>129</v>
      </c>
      <c r="B57" s="26" t="s">
        <v>177</v>
      </c>
      <c r="C57" s="15"/>
      <c r="D57" s="15"/>
      <c r="E57" s="15"/>
      <c r="F57" s="15">
        <v>7.0</v>
      </c>
      <c r="G57" s="26">
        <v>7.0</v>
      </c>
      <c r="H57" s="15">
        <v>7.0</v>
      </c>
      <c r="I57" s="15"/>
      <c r="J57" s="15"/>
      <c r="K57" s="15"/>
      <c r="L57" s="15"/>
      <c r="M57" s="26"/>
      <c r="N57" s="26">
        <v>10.0</v>
      </c>
      <c r="O57" s="15"/>
      <c r="P57" s="15"/>
      <c r="Q57" s="26"/>
      <c r="R57" s="26"/>
      <c r="S57" s="15"/>
      <c r="T57" s="15"/>
      <c r="U57" s="15"/>
      <c r="V57" s="15"/>
      <c r="W57" s="28"/>
      <c r="X57" s="28"/>
      <c r="Y57" s="28"/>
      <c r="Z57" s="26"/>
      <c r="AA57" s="1">
        <f t="shared" si="4"/>
        <v>0</v>
      </c>
      <c r="AB57" s="28"/>
      <c r="AC57" s="26"/>
      <c r="AD57" s="26"/>
      <c r="AE57" s="26"/>
      <c r="AF57" s="15"/>
      <c r="AG57" s="15">
        <v>5.0</v>
      </c>
      <c r="AH57" s="15"/>
      <c r="AI57" s="15"/>
      <c r="AJ57" s="15"/>
      <c r="AK57" s="15"/>
      <c r="AL57" s="15"/>
      <c r="AM57" s="43"/>
      <c r="AN57" s="15"/>
      <c r="AO57" s="15"/>
      <c r="AP57" s="15"/>
      <c r="AQ57" s="15"/>
      <c r="AR57" s="15"/>
      <c r="AS57" s="15"/>
      <c r="AT57" s="15"/>
      <c r="AU57" s="26"/>
      <c r="AV57" s="26"/>
      <c r="AW57" s="15"/>
      <c r="AX57" s="28"/>
      <c r="AY57" s="28"/>
      <c r="AZ57" s="15"/>
      <c r="BA57" s="26"/>
      <c r="BB57" s="26"/>
      <c r="BC57" s="26"/>
      <c r="BD57" s="26"/>
      <c r="BE57" s="26"/>
    </row>
    <row r="58">
      <c r="A58" s="6"/>
      <c r="B58" s="6"/>
      <c r="C58" s="12"/>
      <c r="D58" s="12"/>
      <c r="E58" s="12"/>
      <c r="F58" s="12"/>
      <c r="G58" s="6"/>
      <c r="H58" s="12"/>
      <c r="I58" s="12"/>
      <c r="J58" s="12"/>
      <c r="K58" s="12"/>
      <c r="L58" s="12"/>
      <c r="M58" s="6"/>
      <c r="N58" s="6"/>
      <c r="O58" s="12"/>
      <c r="P58" s="12"/>
      <c r="Q58" s="6"/>
      <c r="R58" s="6"/>
      <c r="S58" s="12"/>
      <c r="T58" s="12"/>
      <c r="U58" s="12"/>
      <c r="V58" s="12"/>
      <c r="W58" s="8"/>
      <c r="X58" s="8"/>
      <c r="Y58" s="8"/>
      <c r="Z58" s="6"/>
      <c r="AA58" s="6"/>
      <c r="AB58" s="8"/>
      <c r="AC58" s="6"/>
      <c r="AD58" s="6"/>
      <c r="AE58" s="6"/>
      <c r="AF58" s="12"/>
      <c r="AG58" s="12"/>
      <c r="AH58" s="12"/>
      <c r="AI58" s="12"/>
      <c r="AJ58" s="12"/>
      <c r="AK58" s="12"/>
      <c r="AL58" s="12"/>
      <c r="AM58" s="41"/>
      <c r="AN58" s="12"/>
      <c r="AO58" s="12"/>
      <c r="AP58" s="12"/>
      <c r="AQ58" s="12"/>
      <c r="AR58" s="12"/>
      <c r="AS58" s="12"/>
      <c r="AT58" s="12"/>
      <c r="AU58" s="6"/>
      <c r="AV58" s="6"/>
      <c r="AW58" s="7"/>
      <c r="AX58" s="7"/>
      <c r="AY58" s="7"/>
      <c r="AZ58" s="7"/>
      <c r="BA58" s="12"/>
      <c r="BB58" s="12"/>
      <c r="BC58" s="7"/>
      <c r="BD58" s="7"/>
      <c r="BE58" s="7"/>
    </row>
    <row r="59">
      <c r="A59" s="9"/>
      <c r="B59" s="10" t="s">
        <v>81</v>
      </c>
      <c r="C59" s="11" t="s">
        <v>82</v>
      </c>
      <c r="D59" s="11" t="s">
        <v>27</v>
      </c>
      <c r="E59" s="11" t="s">
        <v>30</v>
      </c>
      <c r="F59" s="1" t="s">
        <v>32</v>
      </c>
      <c r="G59" s="10" t="s">
        <v>34</v>
      </c>
      <c r="H59" s="1" t="s">
        <v>36</v>
      </c>
      <c r="I59" s="1" t="s">
        <v>37</v>
      </c>
      <c r="J59" s="1" t="s">
        <v>38</v>
      </c>
      <c r="K59" s="1" t="s">
        <v>39</v>
      </c>
      <c r="L59" s="1" t="s">
        <v>40</v>
      </c>
      <c r="M59" s="10" t="s">
        <v>83</v>
      </c>
      <c r="N59" s="10" t="s">
        <v>84</v>
      </c>
      <c r="O59" s="11" t="s">
        <v>85</v>
      </c>
      <c r="P59" s="11" t="s">
        <v>86</v>
      </c>
      <c r="Q59" s="1" t="s">
        <v>87</v>
      </c>
      <c r="R59" s="1" t="s">
        <v>88</v>
      </c>
      <c r="S59" s="11" t="s">
        <v>89</v>
      </c>
      <c r="T59" s="11" t="s">
        <v>33</v>
      </c>
      <c r="U59" s="11" t="s">
        <v>90</v>
      </c>
      <c r="V59" s="11" t="s">
        <v>91</v>
      </c>
      <c r="W59" s="21" t="s">
        <v>92</v>
      </c>
      <c r="X59" s="21" t="s">
        <v>93</v>
      </c>
      <c r="Y59" s="21" t="s">
        <v>94</v>
      </c>
      <c r="Z59" s="1" t="s">
        <v>95</v>
      </c>
      <c r="AA59" s="1" t="s">
        <v>96</v>
      </c>
      <c r="AB59" s="21" t="s">
        <v>97</v>
      </c>
      <c r="AC59" s="1" t="s">
        <v>42</v>
      </c>
      <c r="AD59" s="1" t="s">
        <v>43</v>
      </c>
      <c r="AE59" s="1" t="s">
        <v>98</v>
      </c>
      <c r="AF59" s="11" t="s">
        <v>99</v>
      </c>
      <c r="AG59" s="11" t="s">
        <v>68</v>
      </c>
      <c r="AH59" s="11" t="s">
        <v>62</v>
      </c>
      <c r="AI59" s="11" t="s">
        <v>100</v>
      </c>
      <c r="AJ59" s="11" t="s">
        <v>101</v>
      </c>
      <c r="AK59" s="11" t="s">
        <v>102</v>
      </c>
      <c r="AL59" s="11" t="s">
        <v>103</v>
      </c>
      <c r="AM59" s="42" t="s">
        <v>104</v>
      </c>
      <c r="AN59" s="11" t="s">
        <v>71</v>
      </c>
      <c r="AO59" s="11" t="s">
        <v>105</v>
      </c>
      <c r="AP59" s="11" t="s">
        <v>106</v>
      </c>
      <c r="AQ59" s="11" t="s">
        <v>107</v>
      </c>
      <c r="AR59" s="11" t="s">
        <v>108</v>
      </c>
      <c r="AS59" s="11" t="s">
        <v>109</v>
      </c>
      <c r="AT59" s="11" t="s">
        <v>110</v>
      </c>
      <c r="AU59" s="1" t="s">
        <v>111</v>
      </c>
      <c r="AV59" s="31" t="s">
        <v>130</v>
      </c>
      <c r="AW59" s="23" t="s">
        <v>113</v>
      </c>
      <c r="AX59" s="23" t="s">
        <v>114</v>
      </c>
      <c r="AY59" s="37" t="s">
        <v>115</v>
      </c>
      <c r="AZ59" s="7"/>
      <c r="BA59" s="12"/>
      <c r="BB59" s="12"/>
      <c r="BC59" s="7"/>
      <c r="BD59" s="7"/>
      <c r="BE59" s="7"/>
    </row>
    <row r="60">
      <c r="A60" s="9" t="s">
        <v>131</v>
      </c>
      <c r="B60" s="33" t="s">
        <v>132</v>
      </c>
      <c r="C60" s="27">
        <v>132.0</v>
      </c>
      <c r="D60" s="27">
        <v>66.0</v>
      </c>
      <c r="E60" s="27">
        <v>65.0</v>
      </c>
      <c r="F60" s="27">
        <v>28.0</v>
      </c>
      <c r="G60" s="33">
        <v>29.0</v>
      </c>
      <c r="H60" s="27">
        <v>28.0</v>
      </c>
      <c r="I60" s="27">
        <v>28.0</v>
      </c>
      <c r="J60" s="27">
        <v>34.0</v>
      </c>
      <c r="K60" s="27">
        <v>35.0</v>
      </c>
      <c r="L60" s="27">
        <v>30.0</v>
      </c>
      <c r="M60" s="33">
        <v>61.0</v>
      </c>
      <c r="N60" s="33">
        <v>61.0</v>
      </c>
      <c r="O60" s="15"/>
      <c r="P60" s="15"/>
      <c r="Q60" s="25">
        <v>61.0</v>
      </c>
      <c r="R60" s="25">
        <v>51.0</v>
      </c>
      <c r="S60" s="15"/>
      <c r="T60" s="27">
        <v>88.0</v>
      </c>
      <c r="U60" s="27">
        <v>125.0</v>
      </c>
      <c r="V60" s="27">
        <v>10.0</v>
      </c>
      <c r="W60" s="28"/>
      <c r="X60" s="28"/>
      <c r="Y60" s="28"/>
      <c r="Z60" s="25">
        <v>8.0</v>
      </c>
      <c r="AA60" s="1">
        <f t="shared" ref="AA60:AA72" si="5">Z60/1024*1000</f>
        <v>7.8125</v>
      </c>
      <c r="AB60" s="28"/>
      <c r="AC60" s="26"/>
      <c r="AD60" s="26"/>
      <c r="AE60" s="26"/>
      <c r="AF60" s="15"/>
      <c r="AG60" s="15"/>
      <c r="AH60" s="15"/>
      <c r="AI60" s="15"/>
      <c r="AJ60" s="15"/>
      <c r="AK60" s="15"/>
      <c r="AL60" s="15"/>
      <c r="AM60" s="43"/>
      <c r="AN60" s="15"/>
      <c r="AO60" s="15"/>
      <c r="AP60" s="15"/>
      <c r="AQ60" s="15"/>
      <c r="AR60" s="15"/>
      <c r="AS60" s="15"/>
      <c r="AT60" s="15"/>
      <c r="AU60" s="26"/>
      <c r="AV60" s="34"/>
      <c r="AW60" s="27">
        <v>12.0</v>
      </c>
      <c r="AX60" s="27" t="s">
        <v>133</v>
      </c>
      <c r="AY60" s="35"/>
      <c r="AZ60" s="36"/>
      <c r="BA60" s="7"/>
      <c r="BB60" s="12"/>
      <c r="BC60" s="8"/>
      <c r="BD60" s="12"/>
      <c r="BE60" s="7"/>
    </row>
    <row r="61">
      <c r="A61" s="9" t="s">
        <v>134</v>
      </c>
      <c r="B61" s="33" t="s">
        <v>193</v>
      </c>
      <c r="C61" s="15"/>
      <c r="D61" s="15"/>
      <c r="E61" s="15"/>
      <c r="F61" s="27">
        <v>10.0</v>
      </c>
      <c r="G61" s="14"/>
      <c r="H61" s="15"/>
      <c r="I61" s="15"/>
      <c r="J61" s="15"/>
      <c r="K61" s="15"/>
      <c r="L61" s="15"/>
      <c r="M61" s="14"/>
      <c r="N61" s="33">
        <v>30.0</v>
      </c>
      <c r="O61" s="15"/>
      <c r="P61" s="27">
        <v>30.0</v>
      </c>
      <c r="Q61" s="26"/>
      <c r="R61" s="26"/>
      <c r="S61" s="15"/>
      <c r="T61" s="15"/>
      <c r="U61" s="15"/>
      <c r="V61" s="15"/>
      <c r="W61" s="28"/>
      <c r="X61" s="28"/>
      <c r="Y61" s="28"/>
      <c r="Z61" s="26"/>
      <c r="AA61" s="1">
        <f t="shared" si="5"/>
        <v>0</v>
      </c>
      <c r="AB61" s="28"/>
      <c r="AC61" s="26"/>
      <c r="AD61" s="26"/>
      <c r="AE61" s="26"/>
      <c r="AF61" s="15"/>
      <c r="AG61" s="15"/>
      <c r="AH61" s="15"/>
      <c r="AI61" s="15"/>
      <c r="AJ61" s="15"/>
      <c r="AK61" s="15"/>
      <c r="AL61" s="15"/>
      <c r="AM61" s="43"/>
      <c r="AN61" s="15"/>
      <c r="AO61" s="15"/>
      <c r="AP61" s="15"/>
      <c r="AQ61" s="15"/>
      <c r="AR61" s="15"/>
      <c r="AS61" s="15"/>
      <c r="AT61" s="15"/>
      <c r="AU61" s="26"/>
      <c r="AV61" s="34"/>
      <c r="AW61" s="15"/>
      <c r="AX61" s="27" t="s">
        <v>194</v>
      </c>
      <c r="AY61" s="26"/>
      <c r="AZ61" s="7"/>
      <c r="BA61" s="12"/>
      <c r="BB61" s="12"/>
      <c r="BC61" s="7"/>
      <c r="BD61" s="7"/>
      <c r="BE61" s="7"/>
    </row>
    <row r="62">
      <c r="A62" s="9" t="s">
        <v>136</v>
      </c>
      <c r="B62" s="33" t="s">
        <v>195</v>
      </c>
      <c r="C62" s="15"/>
      <c r="D62" s="15"/>
      <c r="E62" s="15"/>
      <c r="F62" s="15"/>
      <c r="G62" s="14"/>
      <c r="H62" s="15"/>
      <c r="I62" s="15"/>
      <c r="J62" s="15"/>
      <c r="K62" s="15"/>
      <c r="L62" s="15"/>
      <c r="M62" s="26"/>
      <c r="N62" s="26"/>
      <c r="O62" s="15"/>
      <c r="P62" s="15"/>
      <c r="Q62" s="14"/>
      <c r="R62" s="26"/>
      <c r="S62" s="15"/>
      <c r="T62" s="15"/>
      <c r="U62" s="15"/>
      <c r="V62" s="15"/>
      <c r="W62" s="28"/>
      <c r="X62" s="28"/>
      <c r="Y62" s="28"/>
      <c r="Z62" s="26"/>
      <c r="AA62" s="1">
        <f t="shared" si="5"/>
        <v>0</v>
      </c>
      <c r="AB62" s="28"/>
      <c r="AC62" s="26"/>
      <c r="AD62" s="26"/>
      <c r="AE62" s="26"/>
      <c r="AF62" s="15"/>
      <c r="AG62" s="15"/>
      <c r="AH62" s="26"/>
      <c r="AI62" s="15"/>
      <c r="AJ62" s="15"/>
      <c r="AK62" s="15"/>
      <c r="AL62" s="15"/>
      <c r="AM62" s="43"/>
      <c r="AN62" s="15"/>
      <c r="AO62" s="15"/>
      <c r="AP62" s="15"/>
      <c r="AQ62" s="15"/>
      <c r="AR62" s="15"/>
      <c r="AS62" s="15"/>
      <c r="AT62" s="15"/>
      <c r="AU62" s="26"/>
      <c r="AV62" s="34"/>
      <c r="AW62" s="27">
        <v>2.0</v>
      </c>
      <c r="AX62" s="15"/>
      <c r="AY62" s="26"/>
      <c r="AZ62" s="7"/>
      <c r="BA62" s="12"/>
      <c r="BB62" s="12"/>
      <c r="BC62" s="7"/>
      <c r="BD62" s="7"/>
      <c r="BE62" s="7"/>
    </row>
    <row r="63">
      <c r="A63" s="9" t="s">
        <v>138</v>
      </c>
      <c r="B63" s="33" t="s">
        <v>196</v>
      </c>
      <c r="C63" s="15"/>
      <c r="D63" s="15"/>
      <c r="E63" s="15"/>
      <c r="F63" s="15"/>
      <c r="G63" s="14"/>
      <c r="H63" s="15"/>
      <c r="I63" s="15"/>
      <c r="J63" s="15"/>
      <c r="K63" s="15"/>
      <c r="L63" s="15"/>
      <c r="M63" s="26"/>
      <c r="N63" s="26"/>
      <c r="O63" s="15"/>
      <c r="P63" s="27">
        <v>4.0</v>
      </c>
      <c r="Q63" s="14"/>
      <c r="R63" s="26"/>
      <c r="S63" s="15"/>
      <c r="T63" s="15"/>
      <c r="U63" s="15"/>
      <c r="V63" s="15"/>
      <c r="W63" s="28"/>
      <c r="X63" s="28"/>
      <c r="Y63" s="28"/>
      <c r="Z63" s="26"/>
      <c r="AA63" s="1">
        <f t="shared" si="5"/>
        <v>0</v>
      </c>
      <c r="AB63" s="28"/>
      <c r="AC63" s="26"/>
      <c r="AD63" s="26"/>
      <c r="AE63" s="26"/>
      <c r="AF63" s="15"/>
      <c r="AG63" s="15"/>
      <c r="AH63" s="26"/>
      <c r="AI63" s="15"/>
      <c r="AJ63" s="15"/>
      <c r="AK63" s="15"/>
      <c r="AL63" s="15"/>
      <c r="AM63" s="43"/>
      <c r="AN63" s="15"/>
      <c r="AO63" s="15"/>
      <c r="AP63" s="15"/>
      <c r="AQ63" s="15"/>
      <c r="AR63" s="15"/>
      <c r="AS63" s="15"/>
      <c r="AT63" s="15"/>
      <c r="AU63" s="26"/>
      <c r="AV63" s="34"/>
      <c r="AW63" s="15"/>
      <c r="AX63" s="27" t="s">
        <v>197</v>
      </c>
      <c r="AY63" s="26"/>
      <c r="AZ63" s="7"/>
      <c r="BA63" s="12"/>
      <c r="BB63" s="12"/>
      <c r="BC63" s="7"/>
      <c r="BD63" s="7"/>
      <c r="BE63" s="7"/>
    </row>
    <row r="64">
      <c r="A64" s="9" t="s">
        <v>140</v>
      </c>
      <c r="B64" s="33" t="s">
        <v>198</v>
      </c>
      <c r="C64" s="27">
        <v>189.0</v>
      </c>
      <c r="D64" s="27">
        <v>136.0</v>
      </c>
      <c r="E64" s="27">
        <v>88.0</v>
      </c>
      <c r="F64" s="27">
        <v>35.0</v>
      </c>
      <c r="G64" s="33">
        <v>24.0</v>
      </c>
      <c r="H64" s="27">
        <v>35.0</v>
      </c>
      <c r="I64" s="27">
        <v>33.0</v>
      </c>
      <c r="J64" s="27">
        <v>42.0</v>
      </c>
      <c r="K64" s="27">
        <v>37.0</v>
      </c>
      <c r="L64" s="27">
        <v>35.0</v>
      </c>
      <c r="M64" s="25">
        <v>40.0</v>
      </c>
      <c r="N64" s="25">
        <v>55.0</v>
      </c>
      <c r="O64" s="27">
        <v>40.0</v>
      </c>
      <c r="P64" s="27">
        <v>55.0</v>
      </c>
      <c r="Q64" s="33">
        <v>40.0</v>
      </c>
      <c r="R64" s="25">
        <v>30.0</v>
      </c>
      <c r="S64" s="15"/>
      <c r="T64" s="27">
        <v>102.0</v>
      </c>
      <c r="U64" s="27">
        <v>139.0</v>
      </c>
      <c r="V64" s="27">
        <v>8.0</v>
      </c>
      <c r="W64" s="28"/>
      <c r="X64" s="28"/>
      <c r="Y64" s="28"/>
      <c r="Z64" s="25">
        <v>3.0</v>
      </c>
      <c r="AA64" s="1">
        <f t="shared" si="5"/>
        <v>2.9296875</v>
      </c>
      <c r="AB64" s="29"/>
      <c r="AC64" s="25">
        <v>3.0</v>
      </c>
      <c r="AD64" s="26"/>
      <c r="AE64" s="26"/>
      <c r="AF64" s="15"/>
      <c r="AG64" s="15"/>
      <c r="AH64" s="26"/>
      <c r="AI64" s="15"/>
      <c r="AJ64" s="15"/>
      <c r="AK64" s="15"/>
      <c r="AL64" s="27">
        <v>7.0</v>
      </c>
      <c r="AM64" s="44">
        <v>7.0</v>
      </c>
      <c r="AN64" s="15"/>
      <c r="AO64" s="15"/>
      <c r="AP64" s="15"/>
      <c r="AQ64" s="15"/>
      <c r="AR64" s="15"/>
      <c r="AS64" s="15"/>
      <c r="AT64" s="27">
        <v>9.0</v>
      </c>
      <c r="AU64" s="26"/>
      <c r="AV64" s="26"/>
      <c r="AW64" s="27">
        <v>10.0</v>
      </c>
      <c r="AX64" s="15"/>
      <c r="AY64" s="26"/>
      <c r="AZ64" s="7"/>
      <c r="BA64" s="12"/>
      <c r="BB64" s="12"/>
      <c r="BC64" s="7"/>
      <c r="BD64" s="7"/>
      <c r="BE64" s="7"/>
    </row>
    <row r="65">
      <c r="A65" s="9" t="s">
        <v>142</v>
      </c>
      <c r="B65" s="33" t="s">
        <v>199</v>
      </c>
      <c r="C65" s="27">
        <v>142.0</v>
      </c>
      <c r="D65" s="27">
        <v>91.0</v>
      </c>
      <c r="E65" s="27">
        <v>73.0</v>
      </c>
      <c r="F65" s="27">
        <v>17.0</v>
      </c>
      <c r="G65" s="33">
        <v>42.0</v>
      </c>
      <c r="H65" s="27">
        <v>39.0</v>
      </c>
      <c r="I65" s="27">
        <v>12.0</v>
      </c>
      <c r="J65" s="27">
        <v>28.0</v>
      </c>
      <c r="K65" s="27">
        <v>40.0</v>
      </c>
      <c r="L65" s="27">
        <v>24.0</v>
      </c>
      <c r="M65" s="25">
        <v>40.0</v>
      </c>
      <c r="N65" s="25">
        <v>55.0</v>
      </c>
      <c r="O65" s="27">
        <v>40.0</v>
      </c>
      <c r="P65" s="27">
        <v>55.0</v>
      </c>
      <c r="Q65" s="33">
        <v>40.0</v>
      </c>
      <c r="R65" s="25">
        <v>30.0</v>
      </c>
      <c r="S65" s="15"/>
      <c r="T65" s="27">
        <v>80.0</v>
      </c>
      <c r="U65" s="27">
        <v>112.0</v>
      </c>
      <c r="V65" s="27">
        <v>4.0</v>
      </c>
      <c r="W65" s="28"/>
      <c r="X65" s="28"/>
      <c r="Y65" s="28"/>
      <c r="Z65" s="25">
        <v>3.0</v>
      </c>
      <c r="AA65" s="1">
        <f t="shared" si="5"/>
        <v>2.9296875</v>
      </c>
      <c r="AB65" s="28"/>
      <c r="AC65" s="25">
        <v>2.0</v>
      </c>
      <c r="AD65" s="26"/>
      <c r="AE65" s="26"/>
      <c r="AF65" s="15"/>
      <c r="AG65" s="26"/>
      <c r="AH65" s="26"/>
      <c r="AI65" s="15"/>
      <c r="AJ65" s="15"/>
      <c r="AK65" s="15"/>
      <c r="AL65" s="27">
        <v>5.0</v>
      </c>
      <c r="AM65" s="44">
        <v>5.0</v>
      </c>
      <c r="AN65" s="15"/>
      <c r="AO65" s="15"/>
      <c r="AP65" s="15"/>
      <c r="AQ65" s="15"/>
      <c r="AR65" s="15"/>
      <c r="AS65" s="15"/>
      <c r="AT65" s="27">
        <v>7.0</v>
      </c>
      <c r="AU65" s="26"/>
      <c r="AV65" s="26"/>
      <c r="AW65" s="27">
        <v>8.0</v>
      </c>
      <c r="AX65" s="15"/>
      <c r="AY65" s="26"/>
      <c r="AZ65" s="7"/>
      <c r="BA65" s="12"/>
      <c r="BB65" s="12"/>
      <c r="BC65" s="7"/>
      <c r="BD65" s="7"/>
      <c r="BE65" s="7"/>
    </row>
    <row r="66">
      <c r="A66" s="9" t="s">
        <v>144</v>
      </c>
      <c r="B66" s="33" t="s">
        <v>200</v>
      </c>
      <c r="C66" s="15"/>
      <c r="D66" s="15"/>
      <c r="E66" s="15"/>
      <c r="F66" s="15"/>
      <c r="G66" s="14"/>
      <c r="H66" s="15"/>
      <c r="I66" s="15"/>
      <c r="J66" s="15"/>
      <c r="K66" s="15"/>
      <c r="L66" s="15"/>
      <c r="M66" s="26"/>
      <c r="N66" s="26"/>
      <c r="O66" s="15"/>
      <c r="P66" s="15"/>
      <c r="Q66" s="14"/>
      <c r="R66" s="26"/>
      <c r="S66" s="15"/>
      <c r="T66" s="15"/>
      <c r="U66" s="15"/>
      <c r="V66" s="15"/>
      <c r="W66" s="28"/>
      <c r="X66" s="28"/>
      <c r="Y66" s="28"/>
      <c r="Z66" s="26"/>
      <c r="AA66" s="1">
        <f t="shared" si="5"/>
        <v>0</v>
      </c>
      <c r="AB66" s="28"/>
      <c r="AC66" s="26"/>
      <c r="AD66" s="26"/>
      <c r="AE66" s="26"/>
      <c r="AF66" s="15"/>
      <c r="AG66" s="27">
        <v>-10.0</v>
      </c>
      <c r="AH66" s="26"/>
      <c r="AI66" s="15"/>
      <c r="AJ66" s="15"/>
      <c r="AK66" s="15"/>
      <c r="AL66" s="15"/>
      <c r="AM66" s="43"/>
      <c r="AN66" s="15"/>
      <c r="AO66" s="15"/>
      <c r="AP66" s="15"/>
      <c r="AQ66" s="15"/>
      <c r="AR66" s="15"/>
      <c r="AS66" s="15"/>
      <c r="AT66" s="15"/>
      <c r="AU66" s="26"/>
      <c r="AV66" s="26"/>
      <c r="AW66" s="27">
        <v>5.0</v>
      </c>
      <c r="AX66" s="27"/>
      <c r="AY66" s="26"/>
      <c r="AZ66" s="7"/>
      <c r="BA66" s="12"/>
      <c r="BB66" s="12"/>
      <c r="BC66" s="7"/>
      <c r="BD66" s="7"/>
      <c r="BE66" s="7"/>
    </row>
    <row r="67">
      <c r="A67" s="9" t="s">
        <v>146</v>
      </c>
      <c r="B67" s="33" t="s">
        <v>201</v>
      </c>
      <c r="C67" s="15"/>
      <c r="D67" s="15"/>
      <c r="E67" s="15"/>
      <c r="F67" s="15"/>
      <c r="G67" s="14"/>
      <c r="H67" s="15"/>
      <c r="I67" s="15"/>
      <c r="J67" s="15"/>
      <c r="K67" s="15"/>
      <c r="L67" s="15"/>
      <c r="M67" s="26"/>
      <c r="N67" s="26"/>
      <c r="O67" s="15"/>
      <c r="P67" s="15"/>
      <c r="Q67" s="14"/>
      <c r="R67" s="26"/>
      <c r="S67" s="15"/>
      <c r="T67" s="15"/>
      <c r="U67" s="15"/>
      <c r="V67" s="15"/>
      <c r="W67" s="28"/>
      <c r="X67" s="28"/>
      <c r="Y67" s="28"/>
      <c r="Z67" s="26"/>
      <c r="AA67" s="1">
        <f t="shared" si="5"/>
        <v>0</v>
      </c>
      <c r="AB67" s="28"/>
      <c r="AC67" s="26"/>
      <c r="AD67" s="26"/>
      <c r="AE67" s="26"/>
      <c r="AF67" s="15"/>
      <c r="AG67" s="15"/>
      <c r="AH67" s="26"/>
      <c r="AI67" s="15"/>
      <c r="AJ67" s="15"/>
      <c r="AK67" s="15"/>
      <c r="AL67" s="15"/>
      <c r="AM67" s="43"/>
      <c r="AN67" s="15"/>
      <c r="AO67" s="15"/>
      <c r="AP67" s="15"/>
      <c r="AQ67" s="15"/>
      <c r="AR67" s="15"/>
      <c r="AS67" s="15"/>
      <c r="AT67" s="15"/>
      <c r="AU67" s="26"/>
      <c r="AV67" s="26"/>
      <c r="AW67" s="27">
        <v>10.0</v>
      </c>
      <c r="AX67" s="27" t="s">
        <v>202</v>
      </c>
      <c r="AY67" s="26"/>
      <c r="AZ67" s="7"/>
      <c r="BA67" s="12"/>
      <c r="BB67" s="12"/>
      <c r="BC67" s="7"/>
      <c r="BD67" s="7"/>
      <c r="BE67" s="7"/>
    </row>
    <row r="68">
      <c r="A68" s="9" t="s">
        <v>149</v>
      </c>
      <c r="B68" s="14" t="s">
        <v>185</v>
      </c>
      <c r="C68" s="15">
        <v>16.0</v>
      </c>
      <c r="D68" s="15"/>
      <c r="E68" s="15"/>
      <c r="F68" s="27">
        <v>30.0</v>
      </c>
      <c r="G68" s="14"/>
      <c r="H68" s="15"/>
      <c r="I68" s="15"/>
      <c r="J68" s="15"/>
      <c r="K68" s="15"/>
      <c r="L68" s="15"/>
      <c r="M68" s="26">
        <v>20.0</v>
      </c>
      <c r="N68" s="26">
        <v>20.0</v>
      </c>
      <c r="O68" s="15"/>
      <c r="P68" s="15"/>
      <c r="Q68" s="14"/>
      <c r="R68" s="26"/>
      <c r="S68" s="15"/>
      <c r="T68" s="15"/>
      <c r="U68" s="15"/>
      <c r="V68" s="15"/>
      <c r="W68" s="28"/>
      <c r="X68" s="28"/>
      <c r="Y68" s="28"/>
      <c r="Z68" s="26"/>
      <c r="AA68" s="1">
        <f t="shared" si="5"/>
        <v>0</v>
      </c>
      <c r="AB68" s="28"/>
      <c r="AC68" s="26"/>
      <c r="AD68" s="26"/>
      <c r="AE68" s="26"/>
      <c r="AF68" s="15"/>
      <c r="AG68" s="15"/>
      <c r="AH68" s="26"/>
      <c r="AI68" s="15"/>
      <c r="AJ68" s="15"/>
      <c r="AK68" s="15"/>
      <c r="AL68" s="15"/>
      <c r="AM68" s="30"/>
      <c r="AN68" s="15"/>
      <c r="AO68" s="15"/>
      <c r="AP68" s="15"/>
      <c r="AQ68" s="15"/>
      <c r="AR68" s="15"/>
      <c r="AS68" s="15"/>
      <c r="AT68" s="15">
        <v>5.0</v>
      </c>
      <c r="AU68" s="26"/>
      <c r="AV68" s="26"/>
      <c r="AW68" s="27">
        <v>10.0</v>
      </c>
      <c r="AX68" s="27" t="s">
        <v>151</v>
      </c>
      <c r="AY68" s="27" t="s">
        <v>152</v>
      </c>
      <c r="AZ68" s="7"/>
      <c r="BA68" s="12"/>
      <c r="BB68" s="12"/>
      <c r="BC68" s="7"/>
      <c r="BD68" s="7"/>
      <c r="BE68" s="7"/>
    </row>
    <row r="69">
      <c r="A69" s="9" t="s">
        <v>153</v>
      </c>
      <c r="B69" s="33" t="s">
        <v>203</v>
      </c>
      <c r="C69" s="15"/>
      <c r="D69" s="15"/>
      <c r="E69" s="15"/>
      <c r="F69" s="27">
        <v>15.0</v>
      </c>
      <c r="G69" s="14"/>
      <c r="H69" s="15"/>
      <c r="I69" s="15"/>
      <c r="J69" s="15"/>
      <c r="K69" s="15"/>
      <c r="L69" s="15"/>
      <c r="M69" s="26"/>
      <c r="N69" s="25">
        <v>15.0</v>
      </c>
      <c r="O69" s="15"/>
      <c r="P69" s="15"/>
      <c r="Q69" s="14"/>
      <c r="R69" s="26"/>
      <c r="S69" s="15"/>
      <c r="T69" s="15"/>
      <c r="U69" s="15"/>
      <c r="V69" s="15"/>
      <c r="W69" s="28"/>
      <c r="X69" s="28"/>
      <c r="Y69" s="28"/>
      <c r="Z69" s="25">
        <v>9.0</v>
      </c>
      <c r="AA69" s="1">
        <f t="shared" si="5"/>
        <v>8.7890625</v>
      </c>
      <c r="AB69" s="28"/>
      <c r="AC69" s="25">
        <v>5.0</v>
      </c>
      <c r="AD69" s="26"/>
      <c r="AE69" s="26"/>
      <c r="AF69" s="15"/>
      <c r="AG69" s="15"/>
      <c r="AH69" s="26"/>
      <c r="AI69" s="15"/>
      <c r="AJ69" s="15"/>
      <c r="AK69" s="15"/>
      <c r="AL69" s="15"/>
      <c r="AM69" s="43"/>
      <c r="AN69" s="15"/>
      <c r="AO69" s="15"/>
      <c r="AP69" s="15"/>
      <c r="AQ69" s="15"/>
      <c r="AR69" s="15"/>
      <c r="AS69" s="15"/>
      <c r="AT69" s="15"/>
      <c r="AU69" s="26"/>
      <c r="AV69" s="26"/>
      <c r="AW69" s="15"/>
      <c r="AX69" s="15"/>
      <c r="AY69" s="26"/>
      <c r="AZ69" s="7"/>
      <c r="BA69" s="12"/>
      <c r="BB69" s="12"/>
      <c r="BC69" s="7"/>
      <c r="BD69" s="7"/>
      <c r="BE69" s="7"/>
    </row>
    <row r="70">
      <c r="A70" s="9" t="s">
        <v>155</v>
      </c>
      <c r="B70" s="33" t="s">
        <v>204</v>
      </c>
      <c r="C70" s="27">
        <v>169.0</v>
      </c>
      <c r="D70" s="27">
        <v>114.0</v>
      </c>
      <c r="E70" s="27">
        <v>59.0</v>
      </c>
      <c r="F70" s="27">
        <v>43.0</v>
      </c>
      <c r="G70" s="33"/>
      <c r="H70" s="27">
        <v>30.0</v>
      </c>
      <c r="I70" s="27">
        <v>34.0</v>
      </c>
      <c r="J70" s="27">
        <v>44.0</v>
      </c>
      <c r="K70" s="27">
        <v>32.0</v>
      </c>
      <c r="L70" s="27">
        <v>24.0</v>
      </c>
      <c r="M70" s="25">
        <v>40.0</v>
      </c>
      <c r="N70" s="25">
        <v>55.0</v>
      </c>
      <c r="O70" s="27">
        <v>40.0</v>
      </c>
      <c r="P70" s="27">
        <v>55.0</v>
      </c>
      <c r="Q70" s="33">
        <v>40.0</v>
      </c>
      <c r="R70" s="25">
        <v>30.0</v>
      </c>
      <c r="S70" s="15"/>
      <c r="T70" s="27">
        <v>85.0</v>
      </c>
      <c r="U70" s="27">
        <v>150.0</v>
      </c>
      <c r="V70" s="27">
        <v>7.0</v>
      </c>
      <c r="W70" s="28"/>
      <c r="X70" s="28"/>
      <c r="Y70" s="29"/>
      <c r="Z70" s="25">
        <v>5.0</v>
      </c>
      <c r="AA70" s="1">
        <f t="shared" si="5"/>
        <v>4.8828125</v>
      </c>
      <c r="AB70" s="28"/>
      <c r="AC70" s="25">
        <v>3.0</v>
      </c>
      <c r="AD70" s="26"/>
      <c r="AE70" s="26"/>
      <c r="AF70" s="15"/>
      <c r="AG70" s="15"/>
      <c r="AH70" s="26"/>
      <c r="AI70" s="15"/>
      <c r="AJ70" s="15"/>
      <c r="AK70" s="15"/>
      <c r="AL70" s="27">
        <v>6.0</v>
      </c>
      <c r="AM70" s="44">
        <v>6.0</v>
      </c>
      <c r="AN70" s="15"/>
      <c r="AO70" s="15"/>
      <c r="AP70" s="15"/>
      <c r="AQ70" s="15"/>
      <c r="AR70" s="15"/>
      <c r="AS70" s="15"/>
      <c r="AT70" s="27">
        <v>8.0</v>
      </c>
      <c r="AU70" s="26"/>
      <c r="AV70" s="26"/>
      <c r="AW70" s="27">
        <v>9.0</v>
      </c>
      <c r="AX70" s="27"/>
      <c r="AY70" s="26"/>
      <c r="AZ70" s="7"/>
      <c r="BA70" s="12"/>
      <c r="BB70" s="12"/>
      <c r="BC70" s="7"/>
      <c r="BD70" s="7"/>
      <c r="BE70" s="7"/>
    </row>
    <row r="71">
      <c r="A71" s="9" t="s">
        <v>158</v>
      </c>
      <c r="B71" s="33" t="s">
        <v>205</v>
      </c>
      <c r="C71" s="27">
        <v>122.0</v>
      </c>
      <c r="D71" s="27">
        <v>68.0</v>
      </c>
      <c r="E71" s="27">
        <v>44.0</v>
      </c>
      <c r="F71" s="27">
        <v>23.0</v>
      </c>
      <c r="G71" s="33">
        <v>26.0</v>
      </c>
      <c r="H71" s="27">
        <v>24.0</v>
      </c>
      <c r="I71" s="27">
        <v>46.0</v>
      </c>
      <c r="J71" s="27">
        <v>25.0</v>
      </c>
      <c r="K71" s="27">
        <v>26.0</v>
      </c>
      <c r="L71" s="27">
        <v>38.0</v>
      </c>
      <c r="M71" s="25">
        <v>40.0</v>
      </c>
      <c r="N71" s="25">
        <v>55.0</v>
      </c>
      <c r="O71" s="27">
        <v>40.0</v>
      </c>
      <c r="P71" s="27">
        <v>55.0</v>
      </c>
      <c r="Q71" s="33">
        <v>40.0</v>
      </c>
      <c r="R71" s="25">
        <v>30.0</v>
      </c>
      <c r="S71" s="15"/>
      <c r="T71" s="27">
        <v>119.0</v>
      </c>
      <c r="U71" s="27">
        <v>150.0</v>
      </c>
      <c r="V71" s="27">
        <v>5.0</v>
      </c>
      <c r="W71" s="28"/>
      <c r="X71" s="28"/>
      <c r="Y71" s="28"/>
      <c r="Z71" s="25">
        <v>3.0</v>
      </c>
      <c r="AA71" s="1">
        <f t="shared" si="5"/>
        <v>2.9296875</v>
      </c>
      <c r="AB71" s="28"/>
      <c r="AC71" s="25">
        <v>2.0</v>
      </c>
      <c r="AD71" s="26"/>
      <c r="AE71" s="26"/>
      <c r="AF71" s="15"/>
      <c r="AG71" s="15"/>
      <c r="AH71" s="26"/>
      <c r="AI71" s="15"/>
      <c r="AJ71" s="15"/>
      <c r="AK71" s="15"/>
      <c r="AL71" s="27">
        <v>5.0</v>
      </c>
      <c r="AM71" s="44">
        <v>5.0</v>
      </c>
      <c r="AN71" s="15"/>
      <c r="AO71" s="15"/>
      <c r="AP71" s="15"/>
      <c r="AQ71" s="15"/>
      <c r="AR71" s="15"/>
      <c r="AS71" s="15"/>
      <c r="AT71" s="27">
        <v>7.0</v>
      </c>
      <c r="AU71" s="26"/>
      <c r="AV71" s="26"/>
      <c r="AW71" s="27">
        <v>9.0</v>
      </c>
      <c r="AX71" s="27"/>
      <c r="AY71" s="26"/>
      <c r="AZ71" s="7"/>
      <c r="BA71" s="12"/>
      <c r="BB71" s="12"/>
      <c r="BC71" s="7"/>
      <c r="BD71" s="7"/>
      <c r="BE71" s="7"/>
    </row>
    <row r="72">
      <c r="A72" s="9" t="s">
        <v>161</v>
      </c>
      <c r="B72" s="14"/>
      <c r="C72" s="15"/>
      <c r="D72" s="15"/>
      <c r="E72" s="15"/>
      <c r="F72" s="15"/>
      <c r="G72" s="14"/>
      <c r="H72" s="15"/>
      <c r="I72" s="15"/>
      <c r="J72" s="15"/>
      <c r="K72" s="15"/>
      <c r="L72" s="15"/>
      <c r="M72" s="26"/>
      <c r="N72" s="26"/>
      <c r="O72" s="15"/>
      <c r="P72" s="15"/>
      <c r="Q72" s="14"/>
      <c r="R72" s="26"/>
      <c r="S72" s="15"/>
      <c r="T72" s="15"/>
      <c r="U72" s="15"/>
      <c r="V72" s="15"/>
      <c r="W72" s="28"/>
      <c r="X72" s="28"/>
      <c r="Y72" s="28"/>
      <c r="Z72" s="26"/>
      <c r="AA72" s="1">
        <f t="shared" si="5"/>
        <v>0</v>
      </c>
      <c r="AB72" s="28"/>
      <c r="AC72" s="26"/>
      <c r="AD72" s="26"/>
      <c r="AE72" s="26"/>
      <c r="AF72" s="15"/>
      <c r="AG72" s="15"/>
      <c r="AH72" s="26"/>
      <c r="AI72" s="15"/>
      <c r="AJ72" s="15"/>
      <c r="AK72" s="15"/>
      <c r="AL72" s="15"/>
      <c r="AM72" s="43"/>
      <c r="AN72" s="15"/>
      <c r="AO72" s="15"/>
      <c r="AP72" s="15"/>
      <c r="AQ72" s="15"/>
      <c r="AR72" s="15"/>
      <c r="AS72" s="15"/>
      <c r="AT72" s="15"/>
      <c r="AU72" s="26"/>
      <c r="AV72" s="26"/>
      <c r="AW72" s="15"/>
      <c r="AX72" s="15"/>
      <c r="AY72" s="26"/>
      <c r="AZ72" s="7"/>
      <c r="BA72" s="12"/>
      <c r="BB72" s="12"/>
      <c r="BC72" s="7"/>
      <c r="BD72" s="7"/>
      <c r="BE72" s="7"/>
    </row>
    <row r="73">
      <c r="A73" s="9"/>
      <c r="B73" s="10"/>
      <c r="C73" s="10">
        <f t="shared" ref="C73:V73" si="6">SUM(C60:C72)+sum(C53:C57)</f>
        <v>770</v>
      </c>
      <c r="D73" s="10">
        <f t="shared" si="6"/>
        <v>475</v>
      </c>
      <c r="E73" s="10">
        <f t="shared" si="6"/>
        <v>329</v>
      </c>
      <c r="F73" s="10">
        <f t="shared" si="6"/>
        <v>223</v>
      </c>
      <c r="G73" s="10">
        <f t="shared" si="6"/>
        <v>128</v>
      </c>
      <c r="H73" s="10">
        <f t="shared" si="6"/>
        <v>163</v>
      </c>
      <c r="I73" s="10">
        <f t="shared" si="6"/>
        <v>153</v>
      </c>
      <c r="J73" s="10">
        <f t="shared" si="6"/>
        <v>173</v>
      </c>
      <c r="K73" s="10">
        <f t="shared" si="6"/>
        <v>170</v>
      </c>
      <c r="L73" s="10">
        <f t="shared" si="6"/>
        <v>151</v>
      </c>
      <c r="M73" s="10">
        <f t="shared" si="6"/>
        <v>298</v>
      </c>
      <c r="N73" s="10">
        <f t="shared" si="6"/>
        <v>449</v>
      </c>
      <c r="O73" s="10">
        <f t="shared" si="6"/>
        <v>160</v>
      </c>
      <c r="P73" s="10">
        <f t="shared" si="6"/>
        <v>254</v>
      </c>
      <c r="Q73" s="10">
        <f t="shared" si="6"/>
        <v>291</v>
      </c>
      <c r="R73" s="10">
        <f t="shared" si="6"/>
        <v>171</v>
      </c>
      <c r="S73" s="10">
        <f t="shared" si="6"/>
        <v>186</v>
      </c>
      <c r="T73" s="10">
        <f t="shared" si="6"/>
        <v>474</v>
      </c>
      <c r="U73" s="10">
        <f t="shared" si="6"/>
        <v>676</v>
      </c>
      <c r="V73" s="10">
        <f t="shared" si="6"/>
        <v>34</v>
      </c>
      <c r="W73" s="40"/>
      <c r="X73" s="40"/>
      <c r="Y73" s="10">
        <f>SUM(Y60:Y72)+sum(Y53:Y57)</f>
        <v>0</v>
      </c>
      <c r="Z73" s="10"/>
      <c r="AA73" s="10">
        <f>min(SUM(AA60:AA72)+sum(AA53:AA57),256/1024*100)</f>
        <v>25</v>
      </c>
      <c r="AB73" s="10">
        <f t="shared" ref="AB73:AW73" si="7">SUM(AB60:AB72)+sum(AB53:AB57)</f>
        <v>0</v>
      </c>
      <c r="AC73" s="10">
        <f t="shared" si="7"/>
        <v>15</v>
      </c>
      <c r="AD73" s="10">
        <f t="shared" si="7"/>
        <v>0</v>
      </c>
      <c r="AE73" s="10">
        <f t="shared" si="7"/>
        <v>3</v>
      </c>
      <c r="AF73" s="10">
        <f t="shared" si="7"/>
        <v>0</v>
      </c>
      <c r="AG73" s="10">
        <f t="shared" si="7"/>
        <v>-5</v>
      </c>
      <c r="AH73" s="10">
        <f t="shared" si="7"/>
        <v>0</v>
      </c>
      <c r="AI73" s="10">
        <f t="shared" si="7"/>
        <v>0</v>
      </c>
      <c r="AJ73" s="10">
        <f t="shared" si="7"/>
        <v>0</v>
      </c>
      <c r="AK73" s="10">
        <f t="shared" si="7"/>
        <v>0</v>
      </c>
      <c r="AL73" s="10">
        <f t="shared" si="7"/>
        <v>23</v>
      </c>
      <c r="AM73" s="10">
        <f t="shared" si="7"/>
        <v>23</v>
      </c>
      <c r="AN73" s="10">
        <f t="shared" si="7"/>
        <v>0</v>
      </c>
      <c r="AO73" s="10">
        <f t="shared" si="7"/>
        <v>0</v>
      </c>
      <c r="AP73" s="10">
        <f t="shared" si="7"/>
        <v>0</v>
      </c>
      <c r="AQ73" s="10">
        <f t="shared" si="7"/>
        <v>0</v>
      </c>
      <c r="AR73" s="10">
        <f t="shared" si="7"/>
        <v>0</v>
      </c>
      <c r="AS73" s="10">
        <f t="shared" si="7"/>
        <v>0</v>
      </c>
      <c r="AT73" s="10">
        <f t="shared" si="7"/>
        <v>36</v>
      </c>
      <c r="AU73" s="10">
        <f t="shared" si="7"/>
        <v>0</v>
      </c>
      <c r="AV73" s="6">
        <f t="shared" si="7"/>
        <v>0</v>
      </c>
      <c r="AW73" s="1">
        <f t="shared" si="7"/>
        <v>75</v>
      </c>
      <c r="AX73" s="1"/>
      <c r="AY73" s="1"/>
      <c r="AZ73" s="7"/>
      <c r="BA73" s="12"/>
      <c r="BB73" s="12"/>
      <c r="BC73" s="7"/>
      <c r="BD73" s="7"/>
      <c r="BE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>
      <c r="A75" s="1" t="s">
        <v>162</v>
      </c>
      <c r="B75" s="1" t="s">
        <v>78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>
      <c r="A76" s="1" t="s">
        <v>3</v>
      </c>
      <c r="B76" s="1" t="s">
        <v>9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>
      <c r="A77" s="1" t="s">
        <v>27</v>
      </c>
      <c r="B77" s="1">
        <f>X3+E37+D73</f>
        <v>2276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>
      <c r="A78" s="1" t="s">
        <v>30</v>
      </c>
      <c r="B78" s="1">
        <f>X4+F37+E73</f>
        <v>1435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>
      <c r="A79" s="1" t="s">
        <v>32</v>
      </c>
      <c r="B79" s="1">
        <f>X5+G37+F73</f>
        <v>346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>
      <c r="A80" s="1" t="s">
        <v>34</v>
      </c>
      <c r="B80" s="1">
        <f>X6+H37+G73</f>
        <v>264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>
      <c r="A81" s="1" t="s">
        <v>36</v>
      </c>
      <c r="B81" s="1">
        <f>X7+I37+H73</f>
        <v>296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>
      <c r="A82" s="1" t="s">
        <v>37</v>
      </c>
      <c r="B82" s="1">
        <f>X8+J37+I73</f>
        <v>291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>
      <c r="A83" s="1" t="s">
        <v>38</v>
      </c>
      <c r="B83" s="1">
        <f>X9+K37+J73</f>
        <v>311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>
      <c r="A84" s="1" t="s">
        <v>39</v>
      </c>
      <c r="B84" s="1">
        <f>X10+L37+K73</f>
        <v>290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>
      <c r="A85" s="1" t="s">
        <v>40</v>
      </c>
      <c r="B85" s="1">
        <f>X11+M37+L73</f>
        <v>269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>
      <c r="A86" s="1" t="s">
        <v>41</v>
      </c>
      <c r="B86" s="1">
        <f>X12+AH73</f>
        <v>30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>
      <c r="A87" s="1" t="s">
        <v>95</v>
      </c>
      <c r="B87" s="1">
        <f>AA73/100+(307/1024)</f>
        <v>0.5498046875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>
      <c r="A88" s="1" t="s">
        <v>42</v>
      </c>
      <c r="B88" s="1">
        <f>X13+AC73</f>
        <v>15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>
      <c r="A89" s="1" t="s">
        <v>43</v>
      </c>
      <c r="B89" s="1">
        <f>X14+AD73</f>
        <v>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>
      <c r="A90" s="1" t="s">
        <v>98</v>
      </c>
      <c r="B90" s="1">
        <f>AE73</f>
        <v>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>
      <c r="A91" s="1" t="s">
        <v>189</v>
      </c>
      <c r="B91" s="1">
        <f>BA53+BA55</f>
        <v>472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>
      <c r="A92" s="1" t="s">
        <v>190</v>
      </c>
      <c r="B92" s="1">
        <f>B91*(100-B86)/100</f>
        <v>330.4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>
      <c r="A93" s="1" t="s">
        <v>191</v>
      </c>
      <c r="B93" s="1">
        <f>max(B92*(1-B87),B91*0.2)</f>
        <v>148.7445313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</row>
    <row r="294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</row>
    <row r="29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</row>
    <row r="296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</row>
    <row r="297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</row>
    <row r="298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</row>
    <row r="299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</row>
    <row r="300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</row>
    <row r="30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</row>
    <row r="30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</row>
    <row r="303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</row>
    <row r="304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</row>
    <row r="30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</row>
    <row r="306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</row>
    <row r="307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</row>
    <row r="308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</row>
    <row r="309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</row>
    <row r="310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</row>
    <row r="31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</row>
    <row r="31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</row>
    <row r="313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</row>
    <row r="314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</row>
    <row r="31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</row>
    <row r="316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</row>
    <row r="317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</row>
    <row r="318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</row>
    <row r="319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</row>
    <row r="320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</row>
    <row r="32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</row>
    <row r="32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</row>
    <row r="323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</row>
    <row r="324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</row>
    <row r="3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</row>
    <row r="326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</row>
    <row r="327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</row>
    <row r="328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</row>
    <row r="329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</row>
    <row r="330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</row>
    <row r="33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</row>
    <row r="33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</row>
    <row r="33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</row>
    <row r="334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</row>
    <row r="33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</row>
    <row r="336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</row>
    <row r="337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</row>
    <row r="338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</row>
    <row r="339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</row>
    <row r="340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</row>
    <row r="34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</row>
    <row r="34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</row>
    <row r="343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</row>
    <row r="344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</row>
    <row r="3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</row>
    <row r="346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</row>
    <row r="347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</row>
    <row r="348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</row>
    <row r="349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</row>
    <row r="350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</row>
    <row r="35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</row>
    <row r="35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</row>
    <row r="353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</row>
    <row r="354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</row>
    <row r="35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</row>
    <row r="356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</row>
    <row r="357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</row>
    <row r="358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</row>
    <row r="359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</row>
    <row r="360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</row>
    <row r="36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</row>
    <row r="36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</row>
    <row r="363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</row>
    <row r="364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</row>
    <row r="36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</row>
    <row r="366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</row>
    <row r="367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</row>
    <row r="368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</row>
    <row r="369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</row>
    <row r="370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</row>
    <row r="37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</row>
    <row r="37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</row>
    <row r="373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</row>
    <row r="374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</row>
    <row r="3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</row>
    <row r="376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</row>
    <row r="377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</row>
    <row r="378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</row>
    <row r="379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</row>
    <row r="380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</row>
    <row r="38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</row>
    <row r="38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</row>
    <row r="383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</row>
    <row r="384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</row>
    <row r="38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</row>
    <row r="386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</row>
    <row r="387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</row>
    <row r="388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</row>
    <row r="389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</row>
    <row r="390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</row>
    <row r="39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</row>
    <row r="39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</row>
    <row r="393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</row>
    <row r="394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</row>
    <row r="39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</row>
    <row r="396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</row>
    <row r="397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</row>
    <row r="398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</row>
    <row r="399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</row>
    <row r="400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</row>
    <row r="40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</row>
    <row r="40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</row>
    <row r="403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</row>
    <row r="404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</row>
    <row r="40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</row>
    <row r="406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</row>
    <row r="407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</row>
    <row r="408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</row>
    <row r="409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</row>
    <row r="410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</row>
    <row r="41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</row>
    <row r="41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</row>
    <row r="41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</row>
    <row r="414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</row>
    <row r="41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</row>
    <row r="416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</row>
    <row r="417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</row>
    <row r="418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</row>
    <row r="419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</row>
    <row r="420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</row>
    <row r="42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</row>
    <row r="42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</row>
    <row r="42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</row>
    <row r="424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</row>
    <row r="4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</row>
    <row r="426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</row>
    <row r="427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</row>
    <row r="428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</row>
    <row r="429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</row>
    <row r="430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</row>
    <row r="43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</row>
    <row r="43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</row>
    <row r="43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</row>
    <row r="434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</row>
    <row r="43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</row>
    <row r="436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</row>
    <row r="437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</row>
    <row r="438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</row>
    <row r="439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</row>
    <row r="440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</row>
    <row r="44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</row>
    <row r="44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</row>
    <row r="443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</row>
    <row r="444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</row>
    <row r="4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</row>
    <row r="446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</row>
    <row r="447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</row>
    <row r="448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</row>
    <row r="449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</row>
    <row r="450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</row>
    <row r="45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</row>
    <row r="45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</row>
    <row r="453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</row>
    <row r="454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</row>
    <row r="45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</row>
    <row r="456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</row>
    <row r="457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</row>
    <row r="458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</row>
    <row r="459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</row>
    <row r="460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</row>
    <row r="46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</row>
    <row r="46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</row>
    <row r="463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</row>
    <row r="464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</row>
    <row r="46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</row>
    <row r="466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</row>
    <row r="467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</row>
    <row r="468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</row>
    <row r="469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</row>
    <row r="470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</row>
    <row r="47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</row>
    <row r="47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</row>
    <row r="473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</row>
    <row r="474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</row>
    <row r="47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</row>
    <row r="476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</row>
    <row r="477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</row>
    <row r="478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</row>
    <row r="479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</row>
    <row r="480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</row>
    <row r="48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</row>
    <row r="48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</row>
    <row r="483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</row>
    <row r="484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</row>
    <row r="48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</row>
    <row r="486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</row>
    <row r="487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</row>
    <row r="488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</row>
    <row r="489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</row>
    <row r="490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</row>
    <row r="49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</row>
    <row r="49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</row>
    <row r="493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</row>
    <row r="494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</row>
    <row r="49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</row>
    <row r="496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</row>
    <row r="497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</row>
    <row r="498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</row>
    <row r="499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</row>
    <row r="500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</row>
    <row r="50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</row>
    <row r="50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</row>
    <row r="503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</row>
    <row r="504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</row>
    <row r="50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</row>
    <row r="506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</row>
    <row r="507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</row>
    <row r="508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</row>
    <row r="509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</row>
    <row r="510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</row>
    <row r="51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</row>
    <row r="51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</row>
    <row r="513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</row>
    <row r="514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</row>
    <row r="51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</row>
    <row r="516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</row>
    <row r="517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</row>
    <row r="518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</row>
    <row r="519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</row>
    <row r="520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</row>
    <row r="52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</row>
    <row r="52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</row>
    <row r="523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</row>
    <row r="524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</row>
    <row r="5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</row>
    <row r="526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</row>
    <row r="527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</row>
    <row r="528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</row>
    <row r="529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</row>
    <row r="530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</row>
    <row r="53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</row>
    <row r="53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</row>
    <row r="53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</row>
    <row r="534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</row>
    <row r="53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</row>
    <row r="536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</row>
    <row r="537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</row>
    <row r="538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</row>
    <row r="539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</row>
    <row r="540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</row>
    <row r="54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</row>
    <row r="54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</row>
    <row r="543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</row>
    <row r="544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</row>
    <row r="54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</row>
    <row r="546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</row>
    <row r="547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</row>
    <row r="548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</row>
    <row r="549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</row>
    <row r="550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</row>
    <row r="55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</row>
    <row r="55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</row>
    <row r="553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</row>
    <row r="554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</row>
    <row r="55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</row>
    <row r="556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</row>
    <row r="557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</row>
    <row r="558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</row>
    <row r="559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</row>
    <row r="560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</row>
    <row r="56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</row>
    <row r="56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</row>
    <row r="563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</row>
    <row r="564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</row>
    <row r="56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</row>
    <row r="566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</row>
    <row r="567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</row>
    <row r="568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</row>
    <row r="569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</row>
    <row r="570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</row>
    <row r="57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</row>
    <row r="57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</row>
    <row r="573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</row>
    <row r="574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</row>
    <row r="5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</row>
    <row r="576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</row>
    <row r="577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</row>
    <row r="578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</row>
    <row r="579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</row>
    <row r="580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</row>
    <row r="58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</row>
    <row r="58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</row>
    <row r="583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</row>
    <row r="584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</row>
    <row r="58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</row>
    <row r="586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</row>
    <row r="587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</row>
    <row r="588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</row>
    <row r="589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</row>
    <row r="590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</row>
    <row r="59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</row>
    <row r="59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</row>
    <row r="593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</row>
    <row r="594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</row>
    <row r="59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</row>
    <row r="596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</row>
    <row r="597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</row>
    <row r="598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</row>
    <row r="599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</row>
    <row r="600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</row>
    <row r="60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</row>
    <row r="60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</row>
    <row r="603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</row>
    <row r="604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</row>
    <row r="60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</row>
    <row r="606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</row>
    <row r="607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</row>
    <row r="608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</row>
    <row r="609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</row>
    <row r="610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</row>
    <row r="61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</row>
    <row r="61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</row>
    <row r="613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</row>
    <row r="614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</row>
    <row r="61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</row>
    <row r="616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</row>
    <row r="617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</row>
    <row r="618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</row>
    <row r="619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</row>
    <row r="620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</row>
    <row r="62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</row>
    <row r="62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</row>
    <row r="623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</row>
    <row r="624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</row>
    <row r="6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</row>
    <row r="626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</row>
    <row r="627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</row>
    <row r="628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</row>
    <row r="629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</row>
    <row r="630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</row>
    <row r="63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</row>
    <row r="63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</row>
    <row r="633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</row>
    <row r="634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</row>
    <row r="63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</row>
    <row r="636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</row>
    <row r="637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</row>
    <row r="638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</row>
    <row r="639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</row>
    <row r="640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</row>
    <row r="64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</row>
    <row r="64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</row>
    <row r="643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</row>
    <row r="644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</row>
    <row r="64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</row>
    <row r="646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</row>
    <row r="647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</row>
    <row r="648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</row>
    <row r="649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</row>
    <row r="650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</row>
    <row r="65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</row>
    <row r="65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</row>
    <row r="653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</row>
    <row r="654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</row>
    <row r="65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</row>
    <row r="656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</row>
    <row r="657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</row>
    <row r="658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</row>
    <row r="659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</row>
    <row r="660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</row>
    <row r="66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</row>
    <row r="66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</row>
    <row r="663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</row>
    <row r="664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</row>
    <row r="66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</row>
    <row r="666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</row>
    <row r="667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</row>
    <row r="668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</row>
    <row r="669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</row>
    <row r="670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</row>
    <row r="67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</row>
    <row r="67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</row>
    <row r="673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</row>
    <row r="674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</row>
    <row r="6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</row>
    <row r="676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</row>
    <row r="677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</row>
    <row r="678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</row>
    <row r="679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</row>
    <row r="680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</row>
    <row r="68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</row>
    <row r="68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</row>
    <row r="683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</row>
    <row r="684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</row>
    <row r="68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</row>
    <row r="686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</row>
    <row r="687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</row>
    <row r="688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</row>
    <row r="689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</row>
    <row r="690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</row>
    <row r="69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</row>
    <row r="69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</row>
    <row r="693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</row>
    <row r="694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</row>
    <row r="69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</row>
    <row r="696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</row>
    <row r="697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</row>
    <row r="698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</row>
    <row r="699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</row>
    <row r="700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</row>
    <row r="70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</row>
    <row r="70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</row>
    <row r="703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</row>
    <row r="704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</row>
    <row r="70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</row>
    <row r="706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</row>
    <row r="707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</row>
    <row r="708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</row>
    <row r="709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</row>
    <row r="710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</row>
    <row r="71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</row>
    <row r="71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</row>
    <row r="713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</row>
    <row r="714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</row>
    <row r="71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</row>
    <row r="716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</row>
    <row r="717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</row>
    <row r="718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</row>
    <row r="719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</row>
    <row r="720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</row>
    <row r="72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</row>
    <row r="72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</row>
    <row r="723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</row>
    <row r="724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</row>
    <row r="7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</row>
    <row r="726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</row>
    <row r="727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</row>
    <row r="728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</row>
    <row r="729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</row>
    <row r="730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</row>
    <row r="73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</row>
    <row r="73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</row>
    <row r="733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</row>
    <row r="734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</row>
    <row r="73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</row>
    <row r="736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</row>
    <row r="737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</row>
    <row r="738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</row>
    <row r="739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</row>
    <row r="740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</row>
    <row r="74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</row>
    <row r="74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</row>
    <row r="743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</row>
    <row r="744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</row>
    <row r="74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</row>
    <row r="746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</row>
    <row r="747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</row>
    <row r="748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</row>
    <row r="749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</row>
    <row r="750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</row>
    <row r="75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</row>
    <row r="75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</row>
    <row r="753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</row>
    <row r="754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</row>
    <row r="75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</row>
    <row r="756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</row>
    <row r="757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</row>
    <row r="758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</row>
    <row r="759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</row>
    <row r="760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</row>
    <row r="76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</row>
    <row r="76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</row>
    <row r="763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</row>
    <row r="764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</row>
    <row r="76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</row>
    <row r="766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</row>
    <row r="767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</row>
    <row r="768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</row>
    <row r="769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</row>
    <row r="770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</row>
    <row r="77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</row>
    <row r="77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</row>
    <row r="773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</row>
    <row r="774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</row>
    <row r="7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</row>
    <row r="776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</row>
    <row r="777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</row>
    <row r="778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</row>
    <row r="779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</row>
    <row r="780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</row>
    <row r="78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</row>
    <row r="78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</row>
    <row r="783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</row>
    <row r="784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</row>
    <row r="78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</row>
    <row r="786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</row>
    <row r="787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</row>
    <row r="788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</row>
    <row r="789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</row>
    <row r="790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</row>
    <row r="79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</row>
    <row r="79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</row>
    <row r="793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</row>
    <row r="794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</row>
    <row r="79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</row>
    <row r="796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</row>
    <row r="797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</row>
    <row r="798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</row>
    <row r="799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</row>
    <row r="800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</row>
    <row r="80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</row>
    <row r="80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</row>
    <row r="803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</row>
    <row r="804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</row>
    <row r="80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</row>
    <row r="806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</row>
    <row r="807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</row>
    <row r="808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</row>
    <row r="809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</row>
    <row r="810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</row>
    <row r="81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</row>
    <row r="81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</row>
    <row r="813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</row>
    <row r="814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</row>
    <row r="81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</row>
    <row r="816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</row>
    <row r="817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</row>
    <row r="818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</row>
    <row r="819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</row>
    <row r="820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</row>
    <row r="82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</row>
    <row r="82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</row>
    <row r="823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</row>
    <row r="824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</row>
    <row r="8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</row>
    <row r="826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</row>
    <row r="827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</row>
    <row r="828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</row>
    <row r="829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</row>
    <row r="830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</row>
    <row r="83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</row>
    <row r="83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</row>
    <row r="833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</row>
    <row r="834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</row>
    <row r="83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</row>
    <row r="836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</row>
    <row r="837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</row>
    <row r="838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</row>
    <row r="839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</row>
    <row r="840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</row>
    <row r="84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</row>
    <row r="84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</row>
    <row r="843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</row>
    <row r="844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</row>
    <row r="84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</row>
    <row r="846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</row>
    <row r="847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</row>
    <row r="848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</row>
    <row r="849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</row>
    <row r="850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</row>
    <row r="85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</row>
    <row r="85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</row>
    <row r="853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</row>
    <row r="854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</row>
    <row r="85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</row>
    <row r="856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</row>
    <row r="857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</row>
    <row r="858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</row>
    <row r="859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</row>
    <row r="860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</row>
    <row r="86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</row>
    <row r="86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</row>
    <row r="863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</row>
    <row r="864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</row>
    <row r="86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</row>
    <row r="866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</row>
    <row r="867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</row>
    <row r="868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</row>
    <row r="869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</row>
    <row r="870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</row>
    <row r="87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</row>
    <row r="87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</row>
    <row r="873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</row>
    <row r="874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</row>
    <row r="8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</row>
    <row r="876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</row>
    <row r="877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</row>
    <row r="878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</row>
    <row r="879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</row>
    <row r="880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</row>
    <row r="88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</row>
    <row r="88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</row>
    <row r="883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</row>
    <row r="884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</row>
    <row r="88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</row>
    <row r="886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</row>
    <row r="887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</row>
    <row r="888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</row>
    <row r="889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</row>
    <row r="890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</row>
    <row r="89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</row>
    <row r="89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</row>
    <row r="893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</row>
    <row r="894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</row>
    <row r="89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</row>
    <row r="896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</row>
    <row r="897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</row>
    <row r="898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</row>
    <row r="899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</row>
    <row r="900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</row>
    <row r="90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</row>
    <row r="90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</row>
    <row r="903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</row>
    <row r="904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</row>
    <row r="90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</row>
    <row r="906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</row>
    <row r="907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</row>
    <row r="908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</row>
    <row r="909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</row>
    <row r="910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</row>
    <row r="91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</row>
    <row r="91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</row>
    <row r="913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</row>
    <row r="914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</row>
    <row r="91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</row>
    <row r="916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</row>
    <row r="917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</row>
    <row r="918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</row>
    <row r="919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</row>
    <row r="920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</row>
    <row r="92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</row>
    <row r="92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</row>
    <row r="923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</row>
    <row r="924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</row>
    <row r="92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</row>
    <row r="926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</row>
    <row r="927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</row>
    <row r="928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</row>
    <row r="929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</row>
    <row r="930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</row>
    <row r="93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</row>
    <row r="93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</row>
    <row r="933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</row>
    <row r="934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</row>
    <row r="93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</row>
    <row r="936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</row>
    <row r="937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</row>
    <row r="938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</row>
    <row r="939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</row>
    <row r="940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</row>
    <row r="94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</row>
    <row r="94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</row>
    <row r="943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</row>
    <row r="944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</row>
    <row r="94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</row>
    <row r="946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</row>
    <row r="947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</row>
    <row r="948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</row>
    <row r="949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</row>
    <row r="950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</row>
    <row r="95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</row>
    <row r="95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</row>
    <row r="953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</row>
    <row r="954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</row>
    <row r="95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</row>
    <row r="956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</row>
    <row r="957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</row>
    <row r="958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</row>
    <row r="959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</row>
    <row r="960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</row>
    <row r="96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</row>
    <row r="96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</row>
    <row r="963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</row>
    <row r="964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</row>
    <row r="96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</row>
    <row r="966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</row>
    <row r="967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</row>
    <row r="968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</row>
    <row r="969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</row>
    <row r="970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</row>
    <row r="97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</row>
    <row r="97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</row>
    <row r="973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</row>
    <row r="974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</row>
    <row r="97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</row>
    <row r="976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</row>
    <row r="977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</row>
    <row r="978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</row>
    <row r="979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</row>
    <row r="980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</row>
    <row r="98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</row>
    <row r="98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</row>
    <row r="983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</row>
    <row r="984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</row>
    <row r="98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</row>
    <row r="986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</row>
    <row r="987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</row>
    <row r="988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</row>
    <row r="989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</row>
    <row r="990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</row>
    <row r="99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</row>
    <row r="99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</row>
    <row r="993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</row>
    <row r="994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</row>
    <row r="99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</row>
    <row r="996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</row>
    <row r="997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</row>
    <row r="998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</row>
    <row r="999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</row>
    <row r="1000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</row>
  </sheetData>
  <mergeCells count="1">
    <mergeCell ref="C1:W1"/>
  </mergeCells>
  <drawing r:id="rId1"/>
</worksheet>
</file>